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internal.vic.gov.au\DPC\HomeDirs1\vicrp6k\Desktop\Aboriginal Victoria\VAAF 2019 report\"/>
    </mc:Choice>
  </mc:AlternateContent>
  <xr:revisionPtr revIDLastSave="0" documentId="8_{2F9CB0F3-847F-488D-8EF4-D2C1FF2568F9}" xr6:coauthVersionLast="41" xr6:coauthVersionMax="41" xr10:uidLastSave="{00000000-0000-0000-0000-000000000000}"/>
  <bookViews>
    <workbookView xWindow="20" yWindow="620" windowWidth="19180" windowHeight="10180" tabRatio="813" xr2:uid="{ABD57A41-DEE1-481A-8F6F-6BE4A2A31B36}"/>
  </bookViews>
  <sheets>
    <sheet name="Index" sheetId="21" r:id="rId1"/>
    <sheet name="15.1.1" sheetId="1" r:id="rId2"/>
    <sheet name="15.1.2" sheetId="23" r:id="rId3"/>
    <sheet name="15.1.3" sheetId="2" r:id="rId4"/>
    <sheet name="15.1.4" sheetId="25" r:id="rId5"/>
    <sheet name="15.2.1" sheetId="3" r:id="rId6"/>
    <sheet name="15.2.2" sheetId="24" r:id="rId7"/>
    <sheet name="15.2.3" sheetId="27" r:id="rId8"/>
    <sheet name="15.2.4" sheetId="4" r:id="rId9"/>
    <sheet name="15.3.1" sheetId="26" r:id="rId10"/>
    <sheet name="15.3.2" sheetId="5" r:id="rId11"/>
    <sheet name="15.3.3" sheetId="7" r:id="rId12"/>
    <sheet name="15.3.4" sheetId="29" r:id="rId13"/>
    <sheet name="16.1.1" sheetId="28" r:id="rId14"/>
    <sheet name="16.1.2" sheetId="8" r:id="rId15"/>
    <sheet name="16.1.3" sheetId="9" r:id="rId16"/>
    <sheet name="17.1.1" sheetId="32" r:id="rId17"/>
    <sheet name="17.1.2" sheetId="31" r:id="rId18"/>
    <sheet name="17.1.3" sheetId="30" r:id="rId19"/>
    <sheet name="17.1.4" sheetId="10" r:id="rId20"/>
  </sheets>
  <definedNames>
    <definedName name="_xlnm.Print_Area" localSheetId="1">'15.1.1'!$A$1:$T$68</definedName>
    <definedName name="_xlnm.Print_Area" localSheetId="3">'15.1.3'!$A$1:$O$23</definedName>
    <definedName name="_xlnm.Print_Area" localSheetId="5">'15.2.1'!$A$1:$N$23</definedName>
    <definedName name="_xlnm.Print_Area" localSheetId="9">'15.3.1'!$A$1:$M$23</definedName>
    <definedName name="_xlnm.Print_Area" localSheetId="13">'16.1.1'!$A$1:$H$5</definedName>
    <definedName name="_xlnm.Print_Area" localSheetId="15">'16.1.3'!$A$1:$N$3</definedName>
    <definedName name="_xlnm.Print_Area" localSheetId="18">'17.1.3'!$A$1:$K$6</definedName>
    <definedName name="_xlnm.Print_Area" localSheetId="19">'17.1.4'!$A$1:$M$40</definedName>
    <definedName name="_xlnm.Print_Area" localSheetId="0">Index!$A$1:$F$31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26" l="1"/>
  <c r="F3" i="24"/>
  <c r="E4" i="3"/>
  <c r="H19" i="23"/>
  <c r="H3" i="23" l="1"/>
  <c r="F3" i="1" l="1"/>
  <c r="G7" i="1" l="1"/>
  <c r="G49" i="1"/>
  <c r="F26" i="1"/>
  <c r="G60" i="1"/>
  <c r="F60" i="1"/>
  <c r="G59" i="1"/>
  <c r="F59" i="1"/>
  <c r="G58" i="1"/>
  <c r="F58" i="1"/>
  <c r="G57" i="1"/>
  <c r="F57" i="1"/>
  <c r="G56" i="1"/>
  <c r="F56" i="1"/>
  <c r="G55" i="1"/>
  <c r="F55" i="1"/>
  <c r="G54" i="1"/>
  <c r="F54" i="1"/>
  <c r="G53" i="1"/>
  <c r="F53" i="1"/>
  <c r="G52" i="1"/>
  <c r="F52" i="1"/>
  <c r="G51" i="1"/>
  <c r="F51" i="1"/>
  <c r="G50" i="1"/>
  <c r="F50" i="1"/>
  <c r="F49" i="1"/>
  <c r="G37" i="1"/>
  <c r="F37" i="1"/>
  <c r="G36" i="1"/>
  <c r="F36" i="1"/>
  <c r="G35" i="1"/>
  <c r="F35" i="1"/>
  <c r="G34" i="1"/>
  <c r="F34" i="1"/>
  <c r="G33" i="1"/>
  <c r="F33" i="1"/>
  <c r="I33" i="1" s="1"/>
  <c r="G32" i="1"/>
  <c r="F32" i="1"/>
  <c r="G31" i="1"/>
  <c r="F31" i="1"/>
  <c r="G30" i="1"/>
  <c r="F30" i="1"/>
  <c r="G29" i="1"/>
  <c r="F29" i="1"/>
  <c r="G28" i="1"/>
  <c r="F28" i="1"/>
  <c r="G27" i="1"/>
  <c r="F27" i="1"/>
  <c r="I27" i="1" s="1"/>
  <c r="G26" i="1"/>
  <c r="G3" i="1"/>
  <c r="G4" i="1"/>
  <c r="G5" i="1"/>
  <c r="G6" i="1"/>
  <c r="G8" i="1"/>
  <c r="G9" i="1"/>
  <c r="G10" i="1"/>
  <c r="G11" i="1"/>
  <c r="G12" i="1"/>
  <c r="G13" i="1"/>
  <c r="G14" i="1"/>
  <c r="F4" i="1"/>
  <c r="F5" i="1"/>
  <c r="F6" i="1"/>
  <c r="F7" i="1"/>
  <c r="F8" i="1"/>
  <c r="F9" i="1"/>
  <c r="F10" i="1"/>
  <c r="F11" i="1"/>
  <c r="F12" i="1"/>
  <c r="F13" i="1"/>
  <c r="F14" i="1"/>
  <c r="G32" i="5"/>
  <c r="F32" i="5"/>
  <c r="I32" i="5" s="1"/>
  <c r="G31" i="5"/>
  <c r="F31" i="5"/>
  <c r="I31" i="5" s="1"/>
  <c r="G30" i="5"/>
  <c r="F30" i="5"/>
  <c r="G29" i="5"/>
  <c r="F29" i="5"/>
  <c r="G28" i="5"/>
  <c r="F28" i="5"/>
  <c r="G27" i="5"/>
  <c r="H27" i="5" s="1"/>
  <c r="F27" i="5"/>
  <c r="G26" i="5"/>
  <c r="F26" i="5"/>
  <c r="G25" i="5"/>
  <c r="F25" i="5"/>
  <c r="I25" i="5" s="1"/>
  <c r="G24" i="5"/>
  <c r="F24" i="5"/>
  <c r="G23" i="5"/>
  <c r="F23" i="5"/>
  <c r="I23" i="5" s="1"/>
  <c r="G22" i="5"/>
  <c r="F22" i="5"/>
  <c r="G13" i="5"/>
  <c r="F13" i="5"/>
  <c r="G12" i="5"/>
  <c r="F12" i="5"/>
  <c r="I12" i="5" s="1"/>
  <c r="G11" i="5"/>
  <c r="F11" i="5"/>
  <c r="I11" i="5" s="1"/>
  <c r="G10" i="5"/>
  <c r="F10" i="5"/>
  <c r="G9" i="5"/>
  <c r="F9" i="5"/>
  <c r="I9" i="5" s="1"/>
  <c r="G8" i="5"/>
  <c r="F8" i="5"/>
  <c r="G7" i="5"/>
  <c r="F7" i="5"/>
  <c r="G6" i="5"/>
  <c r="F6" i="5"/>
  <c r="I6" i="5" s="1"/>
  <c r="G5" i="5"/>
  <c r="F5" i="5"/>
  <c r="G4" i="5"/>
  <c r="F4" i="5"/>
  <c r="G3" i="5"/>
  <c r="F3" i="5"/>
  <c r="I3" i="5" s="1"/>
  <c r="E3" i="26"/>
  <c r="E14" i="26"/>
  <c r="F13" i="26"/>
  <c r="E13" i="26"/>
  <c r="F12" i="26"/>
  <c r="E12" i="26"/>
  <c r="F11" i="26"/>
  <c r="E11" i="26"/>
  <c r="F10" i="26"/>
  <c r="E10" i="26"/>
  <c r="F9" i="26"/>
  <c r="E9" i="26"/>
  <c r="F8" i="26"/>
  <c r="E8" i="26"/>
  <c r="F7" i="26"/>
  <c r="E7" i="26"/>
  <c r="F6" i="26"/>
  <c r="E6" i="26"/>
  <c r="F5" i="26"/>
  <c r="E5" i="26"/>
  <c r="F4" i="26"/>
  <c r="E4" i="26"/>
  <c r="F3" i="26"/>
  <c r="G5" i="24"/>
  <c r="G28" i="24"/>
  <c r="F28" i="24"/>
  <c r="G27" i="24"/>
  <c r="F27" i="24"/>
  <c r="G26" i="24"/>
  <c r="F26" i="24"/>
  <c r="G25" i="24"/>
  <c r="F25" i="24"/>
  <c r="G24" i="24"/>
  <c r="F24" i="24"/>
  <c r="G23" i="24"/>
  <c r="F23" i="24"/>
  <c r="G22" i="24"/>
  <c r="F22" i="24"/>
  <c r="G21" i="24"/>
  <c r="F21" i="24"/>
  <c r="G20" i="24"/>
  <c r="F20" i="24"/>
  <c r="G19" i="24"/>
  <c r="F19" i="24"/>
  <c r="G18" i="24"/>
  <c r="F18" i="24"/>
  <c r="G13" i="24"/>
  <c r="F13" i="24"/>
  <c r="G12" i="24"/>
  <c r="F12" i="24"/>
  <c r="I12" i="24" s="1"/>
  <c r="G11" i="24"/>
  <c r="F11" i="24"/>
  <c r="I11" i="24" s="1"/>
  <c r="G10" i="24"/>
  <c r="F10" i="24"/>
  <c r="G9" i="24"/>
  <c r="F9" i="24"/>
  <c r="G8" i="24"/>
  <c r="F8" i="24"/>
  <c r="G7" i="24"/>
  <c r="F7" i="24"/>
  <c r="G6" i="24"/>
  <c r="F6" i="24"/>
  <c r="I6" i="24" s="1"/>
  <c r="F5" i="24"/>
  <c r="G4" i="24"/>
  <c r="F4" i="24"/>
  <c r="G3" i="24"/>
  <c r="I3" i="24" s="1"/>
  <c r="G7" i="3"/>
  <c r="G10" i="3"/>
  <c r="G14" i="3"/>
  <c r="F4" i="3"/>
  <c r="H4" i="3" s="1"/>
  <c r="E5" i="3"/>
  <c r="G5" i="3" s="1"/>
  <c r="F5" i="3"/>
  <c r="E6" i="3"/>
  <c r="H6" i="3" s="1"/>
  <c r="F6" i="3"/>
  <c r="E7" i="3"/>
  <c r="F7" i="3"/>
  <c r="E8" i="3"/>
  <c r="F8" i="3"/>
  <c r="E9" i="3"/>
  <c r="F9" i="3"/>
  <c r="E10" i="3"/>
  <c r="F10" i="3"/>
  <c r="E11" i="3"/>
  <c r="F11" i="3"/>
  <c r="E12" i="3"/>
  <c r="H12" i="3" s="1"/>
  <c r="F12" i="3"/>
  <c r="E13" i="3"/>
  <c r="G13" i="3" s="1"/>
  <c r="F13" i="3"/>
  <c r="E14" i="3"/>
  <c r="H14" i="3" s="1"/>
  <c r="F14" i="3"/>
  <c r="F3" i="3"/>
  <c r="E3" i="3"/>
  <c r="H3" i="3" s="1"/>
  <c r="I24" i="24" l="1"/>
  <c r="I7" i="1"/>
  <c r="I31" i="1"/>
  <c r="I20" i="24"/>
  <c r="H11" i="3"/>
  <c r="G4" i="3"/>
  <c r="G6" i="3"/>
  <c r="H5" i="3"/>
  <c r="H10" i="3"/>
  <c r="G3" i="3"/>
  <c r="H9" i="3"/>
  <c r="G12" i="3"/>
  <c r="H8" i="3"/>
  <c r="G11" i="3"/>
  <c r="H13" i="3"/>
  <c r="H7" i="3"/>
  <c r="G9" i="3"/>
  <c r="G8" i="3"/>
  <c r="I58" i="1"/>
  <c r="I37" i="1"/>
  <c r="I4" i="5"/>
  <c r="I10" i="5"/>
  <c r="I24" i="5"/>
  <c r="I30" i="5"/>
  <c r="H5" i="5"/>
  <c r="I5" i="5"/>
  <c r="H26" i="5"/>
  <c r="I26" i="5"/>
  <c r="I7" i="5"/>
  <c r="I13" i="5"/>
  <c r="I27" i="5"/>
  <c r="H8" i="5"/>
  <c r="I8" i="5"/>
  <c r="H22" i="5"/>
  <c r="I22" i="5"/>
  <c r="I28" i="5"/>
  <c r="H29" i="5"/>
  <c r="I29" i="5"/>
  <c r="H4" i="5"/>
  <c r="G8" i="26"/>
  <c r="H8" i="26"/>
  <c r="G9" i="26"/>
  <c r="H9" i="26"/>
  <c r="G7" i="26"/>
  <c r="H7" i="26"/>
  <c r="G10" i="26"/>
  <c r="H10" i="26"/>
  <c r="G11" i="26"/>
  <c r="H11" i="26"/>
  <c r="G13" i="26"/>
  <c r="H13" i="26"/>
  <c r="G14" i="26"/>
  <c r="H14" i="26"/>
  <c r="G5" i="26"/>
  <c r="H5" i="26"/>
  <c r="G3" i="26"/>
  <c r="H3" i="26"/>
  <c r="G4" i="26"/>
  <c r="H4" i="26"/>
  <c r="G6" i="26"/>
  <c r="H6" i="26"/>
  <c r="G12" i="26"/>
  <c r="H12" i="26"/>
  <c r="H9" i="24"/>
  <c r="I9" i="24"/>
  <c r="H19" i="24"/>
  <c r="I19" i="24"/>
  <c r="H3" i="24"/>
  <c r="H24" i="24"/>
  <c r="H25" i="24"/>
  <c r="I25" i="24"/>
  <c r="H4" i="24"/>
  <c r="I4" i="24"/>
  <c r="H10" i="24"/>
  <c r="I10" i="24"/>
  <c r="H20" i="24"/>
  <c r="H26" i="24"/>
  <c r="I26" i="24"/>
  <c r="I5" i="24"/>
  <c r="H21" i="24"/>
  <c r="I21" i="24"/>
  <c r="H27" i="24"/>
  <c r="I27" i="24"/>
  <c r="H22" i="24"/>
  <c r="I22" i="24"/>
  <c r="I7" i="24"/>
  <c r="H13" i="24"/>
  <c r="I13" i="24"/>
  <c r="I28" i="24"/>
  <c r="H23" i="24"/>
  <c r="I23" i="24"/>
  <c r="H8" i="24"/>
  <c r="I8" i="24"/>
  <c r="H18" i="24"/>
  <c r="I18" i="24"/>
  <c r="H28" i="24"/>
  <c r="I30" i="1"/>
  <c r="I36" i="1"/>
  <c r="H5" i="1"/>
  <c r="I53" i="1"/>
  <c r="I59" i="1"/>
  <c r="H50" i="1"/>
  <c r="I51" i="1"/>
  <c r="I57" i="1"/>
  <c r="I9" i="1"/>
  <c r="I6" i="1"/>
  <c r="I26" i="1"/>
  <c r="I50" i="1"/>
  <c r="I13" i="1"/>
  <c r="I28" i="1"/>
  <c r="H34" i="1"/>
  <c r="I34" i="1"/>
  <c r="H29" i="1"/>
  <c r="I29" i="1"/>
  <c r="I14" i="1"/>
  <c r="H11" i="1"/>
  <c r="I11" i="1"/>
  <c r="I35" i="1"/>
  <c r="I10" i="1"/>
  <c r="I52" i="1"/>
  <c r="H12" i="1"/>
  <c r="I12" i="1"/>
  <c r="I8" i="1"/>
  <c r="H36" i="1"/>
  <c r="H54" i="1"/>
  <c r="I54" i="1"/>
  <c r="H60" i="1"/>
  <c r="I60" i="1"/>
  <c r="H56" i="1"/>
  <c r="I56" i="1"/>
  <c r="H49" i="1"/>
  <c r="I49" i="1"/>
  <c r="H4" i="1"/>
  <c r="I4" i="1"/>
  <c r="H31" i="1"/>
  <c r="I55" i="1"/>
  <c r="I5" i="1"/>
  <c r="H32" i="1"/>
  <c r="I32" i="1"/>
  <c r="I3" i="1"/>
  <c r="H10" i="5"/>
  <c r="H24" i="5"/>
  <c r="H11" i="5"/>
  <c r="H32" i="5"/>
  <c r="H12" i="5"/>
  <c r="H13" i="5"/>
  <c r="H28" i="5"/>
  <c r="H3" i="5"/>
  <c r="H23" i="5"/>
  <c r="H25" i="5"/>
  <c r="H7" i="5"/>
  <c r="H31" i="5"/>
  <c r="H9" i="5"/>
  <c r="H6" i="5"/>
  <c r="H30" i="5"/>
  <c r="H57" i="1"/>
  <c r="H27" i="1"/>
  <c r="H30" i="1"/>
  <c r="H3" i="1"/>
  <c r="H13" i="1"/>
  <c r="H7" i="1"/>
  <c r="H8" i="1"/>
  <c r="H9" i="1"/>
  <c r="H6" i="1"/>
  <c r="H10" i="1"/>
  <c r="H52" i="1"/>
  <c r="H58" i="1"/>
  <c r="H59" i="1"/>
  <c r="H14" i="1"/>
  <c r="H55" i="1"/>
  <c r="H33" i="1"/>
  <c r="H51" i="1"/>
  <c r="H53" i="1"/>
  <c r="H37" i="1"/>
  <c r="H35" i="1"/>
  <c r="H28" i="1"/>
  <c r="H26" i="1"/>
  <c r="H5" i="24"/>
  <c r="H11" i="24"/>
  <c r="H6" i="24"/>
  <c r="H12" i="24"/>
  <c r="H7" i="24"/>
  <c r="I3" i="25"/>
  <c r="L4" i="2"/>
  <c r="L5" i="2"/>
  <c r="L6" i="2"/>
  <c r="L7" i="2"/>
  <c r="L8" i="2"/>
  <c r="L9" i="2"/>
  <c r="L10" i="2"/>
  <c r="L11" i="2"/>
  <c r="L12" i="2"/>
  <c r="L13" i="2"/>
  <c r="L14" i="2"/>
  <c r="L3" i="2"/>
  <c r="H3" i="7"/>
  <c r="I3" i="29"/>
  <c r="H13" i="4" l="1"/>
  <c r="H4" i="7" l="1"/>
  <c r="H5" i="7"/>
  <c r="H6" i="7"/>
  <c r="H7" i="7"/>
  <c r="H8" i="7"/>
  <c r="H9" i="7"/>
  <c r="H10" i="7"/>
  <c r="H11" i="7"/>
  <c r="H12" i="7"/>
  <c r="H13" i="7"/>
  <c r="G13" i="7"/>
  <c r="G4" i="7"/>
  <c r="G5" i="7"/>
  <c r="G6" i="7"/>
  <c r="G7" i="7"/>
  <c r="G8" i="7"/>
  <c r="G9" i="7"/>
  <c r="G10" i="7"/>
  <c r="G11" i="7"/>
  <c r="G12" i="7"/>
  <c r="G3" i="7"/>
  <c r="I4" i="29"/>
  <c r="I5" i="29"/>
  <c r="I6" i="29"/>
  <c r="I7" i="29"/>
  <c r="I8" i="29"/>
  <c r="I9" i="29"/>
  <c r="I10" i="29"/>
  <c r="I11" i="29"/>
  <c r="I12" i="29"/>
  <c r="I13" i="29"/>
  <c r="H4" i="29"/>
  <c r="H5" i="29"/>
  <c r="H6" i="29"/>
  <c r="H7" i="29"/>
  <c r="H8" i="29"/>
  <c r="H9" i="29"/>
  <c r="H10" i="29"/>
  <c r="H11" i="29"/>
  <c r="H12" i="29"/>
  <c r="H13" i="29"/>
  <c r="H3" i="29"/>
  <c r="G3" i="29"/>
  <c r="G4" i="29"/>
  <c r="G5" i="29"/>
  <c r="G6" i="29"/>
  <c r="G7" i="29"/>
  <c r="G8" i="29"/>
  <c r="G9" i="29"/>
  <c r="G10" i="29"/>
  <c r="G11" i="29"/>
  <c r="G12" i="29"/>
  <c r="G13" i="29"/>
  <c r="I4" i="4"/>
  <c r="I5" i="4"/>
  <c r="I6" i="4"/>
  <c r="I7" i="4"/>
  <c r="I8" i="4"/>
  <c r="I9" i="4"/>
  <c r="I10" i="4"/>
  <c r="I11" i="4"/>
  <c r="I12" i="4"/>
  <c r="I13" i="4"/>
  <c r="I3" i="4"/>
  <c r="H4" i="4"/>
  <c r="H5" i="4"/>
  <c r="H6" i="4"/>
  <c r="H7" i="4"/>
  <c r="H8" i="4"/>
  <c r="H9" i="4"/>
  <c r="H10" i="4"/>
  <c r="H11" i="4"/>
  <c r="H12" i="4"/>
  <c r="H3" i="4"/>
  <c r="G4" i="4"/>
  <c r="G5" i="4"/>
  <c r="G6" i="4"/>
  <c r="G7" i="4"/>
  <c r="G8" i="4"/>
  <c r="G9" i="4"/>
  <c r="G10" i="4"/>
  <c r="G11" i="4"/>
  <c r="G12" i="4"/>
  <c r="G13" i="4"/>
  <c r="G3" i="4"/>
  <c r="I4" i="25"/>
  <c r="I5" i="25"/>
  <c r="I6" i="25"/>
  <c r="I7" i="25"/>
  <c r="I8" i="25"/>
  <c r="I9" i="25"/>
  <c r="I10" i="25"/>
  <c r="I11" i="25"/>
  <c r="I12" i="25"/>
  <c r="I13" i="25"/>
  <c r="H4" i="25"/>
  <c r="H5" i="25"/>
  <c r="H6" i="25"/>
  <c r="H7" i="25"/>
  <c r="H8" i="25"/>
  <c r="H9" i="25"/>
  <c r="H10" i="25"/>
  <c r="H11" i="25"/>
  <c r="H12" i="25"/>
  <c r="H13" i="25"/>
  <c r="H3" i="25"/>
  <c r="G4" i="25"/>
  <c r="G5" i="25"/>
  <c r="G6" i="25"/>
  <c r="G7" i="25"/>
  <c r="G8" i="25"/>
  <c r="G9" i="25"/>
  <c r="G10" i="25"/>
  <c r="G11" i="25"/>
  <c r="G12" i="25"/>
  <c r="G13" i="25"/>
  <c r="G3" i="25"/>
  <c r="K8" i="2"/>
  <c r="K4" i="2"/>
  <c r="K5" i="2"/>
  <c r="K6" i="2"/>
  <c r="K7" i="2"/>
  <c r="K9" i="2"/>
  <c r="K10" i="2"/>
  <c r="K11" i="2"/>
  <c r="K12" i="2"/>
  <c r="K13" i="2"/>
  <c r="K14" i="2"/>
  <c r="K3" i="2"/>
  <c r="J4" i="2"/>
  <c r="J5" i="2"/>
  <c r="J6" i="2"/>
  <c r="J7" i="2"/>
  <c r="J9" i="2"/>
  <c r="J10" i="2"/>
  <c r="J11" i="2"/>
  <c r="J12" i="2"/>
  <c r="J13" i="2"/>
  <c r="J14" i="2"/>
  <c r="J3" i="2"/>
  <c r="J8" i="2"/>
  <c r="I4" i="2"/>
  <c r="I5" i="2"/>
  <c r="I6" i="2"/>
  <c r="I7" i="2"/>
  <c r="I8" i="2"/>
  <c r="I9" i="2"/>
  <c r="I10" i="2"/>
  <c r="I11" i="2"/>
  <c r="I12" i="2"/>
  <c r="I13" i="2"/>
  <c r="I14" i="2"/>
  <c r="I3" i="2"/>
  <c r="H29" i="23" l="1"/>
  <c r="G29" i="23"/>
  <c r="H28" i="23"/>
  <c r="G28" i="23"/>
  <c r="H27" i="23"/>
  <c r="G27" i="23"/>
  <c r="H26" i="23"/>
  <c r="G26" i="23"/>
  <c r="H25" i="23"/>
  <c r="G25" i="23"/>
  <c r="H24" i="23"/>
  <c r="G24" i="23"/>
  <c r="H23" i="23"/>
  <c r="G23" i="23"/>
  <c r="H22" i="23"/>
  <c r="G22" i="23"/>
  <c r="H21" i="23"/>
  <c r="G21" i="23"/>
  <c r="H20" i="23"/>
  <c r="G20" i="23"/>
  <c r="G19" i="23"/>
  <c r="H4" i="23"/>
  <c r="H5" i="23"/>
  <c r="H6" i="23"/>
  <c r="H7" i="23"/>
  <c r="H8" i="23"/>
  <c r="H9" i="23"/>
  <c r="H10" i="23"/>
  <c r="H11" i="23"/>
  <c r="H12" i="23"/>
  <c r="H13" i="23"/>
  <c r="G4" i="23"/>
  <c r="G5" i="23"/>
  <c r="G6" i="23"/>
  <c r="G7" i="23"/>
  <c r="G8" i="23"/>
  <c r="G9" i="23"/>
  <c r="G10" i="23"/>
  <c r="G11" i="23"/>
  <c r="G12" i="23"/>
  <c r="G13" i="23"/>
  <c r="G3" i="23"/>
  <c r="E4" i="30" l="1"/>
  <c r="E3" i="30"/>
</calcChain>
</file>

<file path=xl/sharedStrings.xml><?xml version="1.0" encoding="utf-8"?>
<sst xmlns="http://schemas.openxmlformats.org/spreadsheetml/2006/main" count="549" uniqueCount="240">
  <si>
    <t>Index</t>
  </si>
  <si>
    <t>Domain 5: Justice &amp; safety</t>
  </si>
  <si>
    <t>Measure 15.1.1</t>
  </si>
  <si>
    <t>Measure 15.1.2</t>
  </si>
  <si>
    <t>Measure 15.1.3</t>
  </si>
  <si>
    <t>Measure 15.1.4</t>
  </si>
  <si>
    <t>Measure 15.2.1</t>
  </si>
  <si>
    <t>Number and rate of unique adult female alleged offenders processed by police</t>
  </si>
  <si>
    <t>Measure 15.2.2</t>
  </si>
  <si>
    <t>Average daily number and rate of Aboriginal women under corrections supervision in prison and community corrections</t>
  </si>
  <si>
    <t>Measure 15.2.3</t>
  </si>
  <si>
    <t>Proportion of women who return to prison under sentence within two years of release</t>
  </si>
  <si>
    <t>Measure 15.2.4</t>
  </si>
  <si>
    <t>Proportion of women in prison on remand</t>
  </si>
  <si>
    <t>Measure 15.3.1</t>
  </si>
  <si>
    <t>Number and rate of unique adult male alleged offenders processed by police</t>
  </si>
  <si>
    <t>Measure 15.3.2</t>
  </si>
  <si>
    <t>Average daily number and rate of men under corrections supervision in prison and community corrections</t>
  </si>
  <si>
    <t>Measure 15.3.3</t>
  </si>
  <si>
    <t>Proportion of men who return to prison under sentence within two years of release</t>
  </si>
  <si>
    <t>Measure 15.3.4</t>
  </si>
  <si>
    <t>Proportion of men in prison on remand</t>
  </si>
  <si>
    <t>Measure 16.1.1</t>
  </si>
  <si>
    <t>Number and proportion of Aboriginal youth receiving intensive bail support through the Koori Intensive Support Program</t>
  </si>
  <si>
    <t>Measure 16.1.2</t>
  </si>
  <si>
    <t>Number and proportion of Aboriginal adults receiving intensive bail support</t>
  </si>
  <si>
    <t>Measure 16.1.3</t>
  </si>
  <si>
    <t>Number of Aboriginal youth accessing community support programs through youth justice community services</t>
  </si>
  <si>
    <t>Measure 17.1.1</t>
  </si>
  <si>
    <t>Proportion of police officers who have received Aboriginal cultural awareness training</t>
  </si>
  <si>
    <t>Measure 17.1.2</t>
  </si>
  <si>
    <t>Proportion who feel safe/very safe walking alone at night in local area</t>
  </si>
  <si>
    <t>Measure 17.1.3</t>
  </si>
  <si>
    <t>Proportion who have experienced any violence in the last 12 months</t>
  </si>
  <si>
    <t>Measure 17.1.4</t>
  </si>
  <si>
    <t>Number and proportion of Aboriginal people employed across the justice system</t>
  </si>
  <si>
    <t>Goal 15: Aboriginal over-representation in the justice system is eliminated</t>
  </si>
  <si>
    <t>Goal 16 : Aboriginal Victorians have access to safe and effective justice services</t>
  </si>
  <si>
    <t>Goal 17: Aboriginal Victorians feel safe and connected</t>
  </si>
  <si>
    <t>Objective 15.2: Decrease the number and eliminate the over-representation of Aboriginal women in the justice system</t>
  </si>
  <si>
    <t>Objective 15.3: Decrease the number and eliminate the over-representation of Aboriginal men in the justice system</t>
  </si>
  <si>
    <t>Objective 16.1: Increase Aboriginal participation in culturally safe and effective justice prevention, early intervention, diversion and support programs</t>
  </si>
  <si>
    <t>Objective 17.1: Increase community safety and trust in police and the justice system</t>
  </si>
  <si>
    <t>Year</t>
  </si>
  <si>
    <t>Aboriginal (n)</t>
  </si>
  <si>
    <t>Non-Aboriginal (n)</t>
  </si>
  <si>
    <t>Unknown (n)</t>
  </si>
  <si>
    <t>Rate Ratio</t>
  </si>
  <si>
    <t>The Aboriginal and Torres Strait Islander projections used are based on Series B from the ABS Estimates and Projections, Aboriginal and Torres Strait Islander Australians, 2001 to 2026 (cat. No. 3238.0).</t>
  </si>
  <si>
    <t>Please note the quality of recording for this data item has declined over time and there is now a greater proportion of Unique Offender records with missing/not stated/unknown Indigenous status.</t>
  </si>
  <si>
    <t xml:space="preserve">The CSA advises that these data are not considered sufficiently reliable for public release and recommends caution when using these data, particularly for analysis of trends. The provision, and use, of these data are subject to the inclusion of this caveat. </t>
  </si>
  <si>
    <t>Note: Estimated resident population, for years preceding the current year, are taken from the Australian Bureau of Statistics (ABS), Regional Population Growth, Australia (cat. no. 3218.0)  - as at 30 June.</t>
  </si>
  <si>
    <t>Non-Aboriginal rate (per 10,000)</t>
  </si>
  <si>
    <t>Aboriginal cautioned (n)</t>
  </si>
  <si>
    <t>Non-Aboriginal cautioned (n)</t>
  </si>
  <si>
    <t>Aboriginal status unknown  caution (n)</t>
  </si>
  <si>
    <t>Aboriginal (%)</t>
  </si>
  <si>
    <t>Non-Aboriginal (%)</t>
  </si>
  <si>
    <t>Aboriginal status unknown  caution (%)</t>
  </si>
  <si>
    <t>Gap (%)</t>
  </si>
  <si>
    <t>Table 15.2.2a. Average daily number and rate of women under community-based corrections supervision</t>
  </si>
  <si>
    <t>Gap</t>
  </si>
  <si>
    <t>Table 15.2.2b. Average daily number and rate of women under corrections supervision in prison</t>
  </si>
  <si>
    <t>Table 15.2.3. Proportion of women who return to prison under sentence within two years of release</t>
  </si>
  <si>
    <t xml:space="preserve"> Aboriginal released from prison who return within 2 years (%)</t>
  </si>
  <si>
    <t>Non-Aboriginal released from prison who return within 2 years (%)</t>
  </si>
  <si>
    <t>Table 15.2.4. Proportion of women in prison on remand</t>
  </si>
  <si>
    <t>Rate ratio</t>
  </si>
  <si>
    <t>Table 15.3.2a. Average daily number and rate of men under community-based corrections supervision</t>
  </si>
  <si>
    <t>Measure 15.3.2b. Average daily number and rate of men under corrections supervision in prison</t>
  </si>
  <si>
    <t>Table 15.3.4. Proportion of men in prison on remand</t>
  </si>
  <si>
    <t> Year</t>
  </si>
  <si>
    <t>2006–08</t>
  </si>
  <si>
    <t>2014–15</t>
  </si>
  <si>
    <t>2005–08</t>
  </si>
  <si>
    <t>2014–16</t>
  </si>
  <si>
    <t>Number of Aboriginal staff (n)</t>
  </si>
  <si>
    <t>Proportion of all staff (%)</t>
  </si>
  <si>
    <t>Source: Crime Statistics Agency (CSA)</t>
  </si>
  <si>
    <t>Table 17.1.1. Proportion of police officers who have received Aboriginal cultural awareness training</t>
  </si>
  <si>
    <t>Aboriginal data sourced from National Aboriginal and Torres Strait Islander Social Survey 2008 and 2014–15</t>
  </si>
  <si>
    <t>Source: Aboriginal Employment Team, DJCS</t>
  </si>
  <si>
    <t>This does not include the Aboriginal workforce at Victoria's two private prisons or at Aboriginal community controlled organisations (ACCOs) who may have justice specific roles.</t>
  </si>
  <si>
    <t>Total</t>
  </si>
  <si>
    <t>Non-Aboriginal estimates derived by subtracting the Victorian Aboriginal estimates from the total Victorian estimates</t>
  </si>
  <si>
    <t>Period</t>
  </si>
  <si>
    <t>Recruit</t>
  </si>
  <si>
    <t>Police</t>
  </si>
  <si>
    <t>01/07/2018 – 30/03/2019 (Academy Training)</t>
  </si>
  <si>
    <t>01/04/2019 – 30/06/2019 (Academy Training)</t>
  </si>
  <si>
    <t>May - June 2019 (revised training package delivered to Police Aboriginal Liaison Officers)</t>
  </si>
  <si>
    <t>Prepared by: Workforce Reporting and Analysis</t>
  </si>
  <si>
    <t>Proportion of Police officers that have completed Aboriginal Cultural Safety Training</t>
  </si>
  <si>
    <t>Total Completed Aboriginal Cultural Safety Training</t>
  </si>
  <si>
    <t>Table 17.1.4a. Number and proportion of Aboriginal people employed with the Department of Justice and Community Safety</t>
  </si>
  <si>
    <t>(a) 7 employees were active as at 30/06/2008 and had declared an Aboriginal status, however we cannot determine the effective date as this is not recorded on the former HRM reporting system.</t>
  </si>
  <si>
    <t>Source: Internal Victoria Police records.</t>
  </si>
  <si>
    <t>(b) Aboriginal staff at 30/06/2019 is based on HR Assist reports which identify the effective date of declaration. Over the years though increased reporting, promotion of the Aboriginal Employee Network,</t>
  </si>
  <si>
    <t>cultural events and bulletin notices highlighting the importance of updating HR Assist personal data, this may have assisted in the increased employee confidence to declare their Aboriginal and Torres Strait Islander origin.</t>
  </si>
  <si>
    <t>. .</t>
  </si>
  <si>
    <t>Source: Courts Integrated Services Program (CISP) data</t>
  </si>
  <si>
    <t>Aboriginal youth* receiving bail support through the Koori Intensive Support Program (count)</t>
  </si>
  <si>
    <t>* aged 10–17, including both Aboriginal and/or Torres Strait Islander peoples</t>
  </si>
  <si>
    <t>Aboriginal rate (per 10,000)</t>
  </si>
  <si>
    <t>Source (counts): Table S45a; Australian Institute of Health and Welfare 2019. Youth justice in Australia 2017–18 and 2016–17</t>
  </si>
  <si>
    <t>Source (rates): Table S47a; Australian Institute of Health and Welfare 2019. Youth justice in Australia 2017–18 and 2016–17</t>
  </si>
  <si>
    <t>Source (rates): Table S85a; Australian Institute of Health and Welfare 2019. Youth justice in Australia 2017–18 and 2016–17</t>
  </si>
  <si>
    <t>Source (counts): Table S83a; Australian Institute of Health and Welfare 2019. Youth justice in Australia 2017–18 and 2016–17</t>
  </si>
  <si>
    <t>Aboriginal first time alleged offenders (n)</t>
  </si>
  <si>
    <t>Non-Aboriginal first time alleged offenders (n)</t>
  </si>
  <si>
    <t>Aboriginal status unknown first time alleged offenders (n)</t>
  </si>
  <si>
    <r>
      <t>Aboriginal  youth (aged 10–17) in detention (n)</t>
    </r>
    <r>
      <rPr>
        <b/>
        <vertAlign val="superscript"/>
        <sz val="9"/>
        <color rgb="FF000000"/>
        <rFont val="Arial"/>
        <family val="2"/>
      </rPr>
      <t>(a)</t>
    </r>
  </si>
  <si>
    <r>
      <t>Table 15.2.1</t>
    </r>
    <r>
      <rPr>
        <sz val="11"/>
        <color theme="1"/>
        <rFont val="Arial"/>
        <family val="2"/>
      </rPr>
      <t xml:space="preserve"> </t>
    </r>
    <r>
      <rPr>
        <b/>
        <sz val="10"/>
        <color theme="1"/>
        <rFont val="Arial"/>
        <family val="2"/>
      </rPr>
      <t>Number and rate of unique adult (18 years and above) female alleged offenders processed by police</t>
    </r>
  </si>
  <si>
    <t>Gap (per 10,000)</t>
  </si>
  <si>
    <t>Source (counts): Crime Statistics Agency (CSA)</t>
  </si>
  <si>
    <t>Indigenous status data are derived using the most frequent recorded status of an offender as recorded by Victoria Police, and may not represent the Indigenous status recorded by police at the time of the incident</t>
  </si>
  <si>
    <t>Aboriginal female population aged 18+ (n)</t>
  </si>
  <si>
    <t>Non-Aboriginal female population aged 18+ (n)</t>
  </si>
  <si>
    <t>The estimated population is at June 30 of a given reporting period</t>
  </si>
  <si>
    <t>Aboriginal male population aged 18+ (n)</t>
  </si>
  <si>
    <t>Non-Aboriginal male population aged 18+ (n)</t>
  </si>
  <si>
    <t>As ABS data is not available for the current year's rates to be calculated, the CSA uses estimates created by the Victorian Government’s ‘Victoria in future’ report.</t>
  </si>
  <si>
    <t>Source (total Victorian population estimates): Table 52. Estimated Resident Population By Single Year Of Age, Victoria. ABS Cat No. 3101.0 Australian Demographic Statistics December 2018</t>
  </si>
  <si>
    <t>Source (Aboriginal Victorian population estimates): Table 1. Estimated and projected, Aboriginal and Torres Strait Islander population, Series B(a) 18 years and over, Australia, states and territories, ABS Cat No. 3238.0 Estimates and Projections, Aboriginal and Torres Strait Islander Australians, 2001 to 2026</t>
  </si>
  <si>
    <t>Total Aboriginal* released on bail</t>
  </si>
  <si>
    <t>Total Non-Aboriginal released on bail</t>
  </si>
  <si>
    <t>Non-Aboriginal data sourced from General Social Survey 2006 and 2014</t>
  </si>
  <si>
    <r>
      <t>Non-Aboriginal youth (aged 10–17) in detention (n)</t>
    </r>
    <r>
      <rPr>
        <b/>
        <vertAlign val="superscript"/>
        <sz val="9"/>
        <color rgb="FF000000"/>
        <rFont val="Arial"/>
        <family val="2"/>
      </rPr>
      <t>(a)</t>
    </r>
  </si>
  <si>
    <t>Aboriginal  youth (aged 10–17) on remand as proportion of all Aboriginal youth in detention (%)</t>
  </si>
  <si>
    <t>Non-Aboriginal  youth (aged 10–17) on remand as proportion of all Non-Aboriginal youth in detention (%)</t>
  </si>
  <si>
    <t>Aboriginal women released from prison who return within 2 years  (n)</t>
  </si>
  <si>
    <t>Aboriginal released from prison who return within 2 years (n)</t>
  </si>
  <si>
    <t>Non-Aboriginal released from prison who return within 2 years (n)</t>
  </si>
  <si>
    <t>Population estimates by financial year is the mean between each calendar year estimate to derive the estimated population at December 30 (the midpoint) of a given reporting period.</t>
  </si>
  <si>
    <r>
      <t xml:space="preserve">(a) Includes youth offenders (aged 10–17) that received a </t>
    </r>
    <r>
      <rPr>
        <i/>
        <sz val="8"/>
        <color rgb="FF000000"/>
        <rFont val="Arial"/>
        <family val="2"/>
      </rPr>
      <t>Caution</t>
    </r>
    <r>
      <rPr>
        <sz val="8"/>
        <color rgb="FF000000"/>
        <rFont val="Arial"/>
        <family val="2"/>
      </rPr>
      <t xml:space="preserve"> or </t>
    </r>
    <r>
      <rPr>
        <i/>
        <sz val="8"/>
        <color rgb="FF000000"/>
        <rFont val="Arial"/>
        <family val="2"/>
      </rPr>
      <t>Warning</t>
    </r>
    <r>
      <rPr>
        <sz val="8"/>
        <color rgb="FF000000"/>
        <rFont val="Arial"/>
        <family val="2"/>
      </rPr>
      <t>.</t>
    </r>
  </si>
  <si>
    <t>Unique youth offenders receiving a caution, arrest, summons or other</t>
  </si>
  <si>
    <t>Non-Aboriginal adults receiving intensive bail support</t>
  </si>
  <si>
    <t>Aboriginal status not stated adults receiving intensive bail support</t>
  </si>
  <si>
    <r>
      <t>Aboriginal</t>
    </r>
    <r>
      <rPr>
        <vertAlign val="superscript"/>
        <sz val="9"/>
        <color rgb="FF000000"/>
        <rFont val="Arial"/>
        <family val="2"/>
      </rPr>
      <t>(a)</t>
    </r>
    <r>
      <rPr>
        <sz val="9"/>
        <color rgb="FF000000"/>
        <rFont val="Arial"/>
        <family val="2"/>
      </rPr>
      <t xml:space="preserve"> adults receiving intensive bail support</t>
    </r>
  </si>
  <si>
    <t>(a) Includes Aboriginal and/or Torres Strait Islander persons</t>
  </si>
  <si>
    <r>
      <t xml:space="preserve">Note: </t>
    </r>
    <r>
      <rPr>
        <i/>
        <sz val="8"/>
        <color rgb="FF000000"/>
        <rFont val="Arial"/>
        <family val="2"/>
      </rPr>
      <t>Adults</t>
    </r>
    <r>
      <rPr>
        <sz val="8"/>
        <color rgb="FF000000"/>
        <rFont val="Arial"/>
        <family val="2"/>
      </rPr>
      <t xml:space="preserve"> includes persons aged 18 and above</t>
    </r>
  </si>
  <si>
    <t>(a) In July 2014 Court Services Victoria (CSV) was established as an independent statutory body, CSV data is not included in data beyond that date.</t>
  </si>
  <si>
    <t>Table 16.1.2. Number and proportion of Aboriginal adults receiving intensive bail support</t>
  </si>
  <si>
    <t>Note: The Victorian Department of Justice and Community Safety are collecting this data and processes are being established for future reporting.</t>
  </si>
  <si>
    <t>No data currently available.</t>
  </si>
  <si>
    <t>Aboriginal (rate per 10,000)</t>
  </si>
  <si>
    <t>Non-Aboriginal (rate per 10,000)</t>
  </si>
  <si>
    <t>Gap (rate per 10,000)</t>
  </si>
  <si>
    <t>Aboriginal        (rate per 10,000)</t>
  </si>
  <si>
    <t>Note: Proportion based on total number completing training divided by total Police, Recruit and PSO headcount at June 30, 2019.</t>
  </si>
  <si>
    <t>Source: Corrections Victoria</t>
  </si>
  <si>
    <t>Source (counts): Corrections Victoria</t>
  </si>
  <si>
    <t>(b) Persons aged 10–17 in unsentenced detention on an average night.</t>
  </si>
  <si>
    <t>(c) AIHW data provides daily averages counts per quarter. These are in turn averaged to derive a daily average across a given reporting period.</t>
  </si>
  <si>
    <t>(d) Includes all youth in detention with a known Aboriginal status.</t>
  </si>
  <si>
    <t>(a) data sourced from Table 15.1.2b.</t>
  </si>
  <si>
    <r>
      <t>Aboriginal  youth (aged 10–17) on remand (n)</t>
    </r>
    <r>
      <rPr>
        <b/>
        <vertAlign val="superscript"/>
        <sz val="9"/>
        <color rgb="FF000000"/>
        <rFont val="Arial"/>
        <family val="2"/>
      </rPr>
      <t>(b)(c)</t>
    </r>
  </si>
  <si>
    <r>
      <t>Non-Aboriginal youth (aged 10–17) on remand (n)</t>
    </r>
    <r>
      <rPr>
        <b/>
        <vertAlign val="superscript"/>
        <sz val="9"/>
        <color rgb="FF000000"/>
        <rFont val="Arial"/>
        <family val="2"/>
      </rPr>
      <t>(b)(c)</t>
    </r>
  </si>
  <si>
    <r>
      <t>Aboriginal  youth (aged 10–17) on remand as proportion of all youth in detention (%)</t>
    </r>
    <r>
      <rPr>
        <b/>
        <vertAlign val="superscript"/>
        <sz val="9"/>
        <color rgb="FF000000"/>
        <rFont val="Arial"/>
        <family val="2"/>
      </rPr>
      <t>(d)</t>
    </r>
  </si>
  <si>
    <t>Source (2007–08 to 2009–10 data): Tables A11 and A15, Australian Institute of Health and Welfare 2011. Juvenile detention population in Australia 2011.
Juvenile justice series no. 9. Cat. no. JUV 9. Canberra: AIHW.</t>
  </si>
  <si>
    <t>Source (2010–11 to 2012–13 data): Tables S12 and S15, Australian Institute of Health and Welfare 2014. Juvenile detention population in Australia 2014.
Juvenile justice series no. 16. Cat. no. JUV 53. Canberra: AIHW.</t>
  </si>
  <si>
    <t>Source (2014–15 to 2017–18 data): Tables S12 and S15, Australian Institute of Health and Welfare 2018. Youth detention population in Australia 2018.
Bulletin no. 145. Cat. no. JUV 128. Canberra: AIHW.</t>
  </si>
  <si>
    <t>Non-Aboriginal women released from prison who return within 2 years  (n)</t>
  </si>
  <si>
    <t xml:space="preserve"> Aboriginal women released from prison who return within 2 years (%)</t>
  </si>
  <si>
    <t>Non-Aboriginal women released from prison who return within 2 years (%)</t>
  </si>
  <si>
    <t>Aboriginal women in prison and on remand (n)</t>
  </si>
  <si>
    <t>Non-Aboriginal women in prison and on remand (n)</t>
  </si>
  <si>
    <t>Aboriginal women on remand as proportion of all Aboriginal women in prison (%)</t>
  </si>
  <si>
    <t>Non-Aboriginal women on remand as a proportion of all non-Aboriginal women in prison (%)</t>
  </si>
  <si>
    <t>Aboriginal men in prison (n)</t>
  </si>
  <si>
    <t>Aboriginal men in prison and on remand (n)</t>
  </si>
  <si>
    <t>Non-Aboriginal men in prison (n)</t>
  </si>
  <si>
    <t>Non-Aboriginal men in prison and on remand (n)</t>
  </si>
  <si>
    <t>(b) Includes all women in prison with a known Aboriginal status.</t>
  </si>
  <si>
    <t>Table 15.3.3. Proportion of men who return to prison under sentence within two years of release</t>
  </si>
  <si>
    <t>(a) data sourced from Table 15.2.2.</t>
  </si>
  <si>
    <r>
      <t>Aboriginal women on remand as proportion of all women in prison (%)</t>
    </r>
    <r>
      <rPr>
        <b/>
        <vertAlign val="superscript"/>
        <sz val="9"/>
        <color rgb="FF000000"/>
        <rFont val="Arial"/>
        <family val="2"/>
      </rPr>
      <t>(b)</t>
    </r>
  </si>
  <si>
    <r>
      <t>Non-Aboriginal women in prison (n)</t>
    </r>
    <r>
      <rPr>
        <b/>
        <vertAlign val="superscript"/>
        <sz val="9"/>
        <color rgb="FF000000"/>
        <rFont val="Arial"/>
        <family val="2"/>
      </rPr>
      <t>(a)</t>
    </r>
  </si>
  <si>
    <r>
      <t>Aboriginal women in prison (n)</t>
    </r>
    <r>
      <rPr>
        <b/>
        <vertAlign val="superscript"/>
        <sz val="9"/>
        <color rgb="FF000000"/>
        <rFont val="Arial"/>
        <family val="2"/>
      </rPr>
      <t>(a)</t>
    </r>
  </si>
  <si>
    <t>(a) Includes all men in prison with a known Aboriginal status.</t>
  </si>
  <si>
    <t>Non-Aboriginal men on remand as a proportion of all non-Aboriginal men in prison (%)</t>
  </si>
  <si>
    <r>
      <t>Aboriginal men on remand as proportion of all men in prison (%)</t>
    </r>
    <r>
      <rPr>
        <b/>
        <vertAlign val="superscript"/>
        <sz val="9"/>
        <color rgb="FF000000"/>
        <rFont val="Arial"/>
        <family val="2"/>
      </rPr>
      <t>(a)</t>
    </r>
  </si>
  <si>
    <t>Aboriginal men on remand as proportion of all Aboriginal men in prison (%)</t>
  </si>
  <si>
    <t>Aboriginal status unknown (n)</t>
  </si>
  <si>
    <t>(a) as of October of the given calendar year.</t>
  </si>
  <si>
    <t>(b) as of September of the given calendar year.</t>
  </si>
  <si>
    <t>Gap             (per 10,000)</t>
  </si>
  <si>
    <t>Note: The Victorian Department of Justice and Community Safety are collecting this data and processes are being established for future reporting from 2020.</t>
  </si>
  <si>
    <t>Measure 17.1.4c. Number and proportion of Aboriginal people employed with Court Services Victoria</t>
  </si>
  <si>
    <t>Measure 17.1.4b. Number and proportion of Aboriginal people employed with Victoria Police</t>
  </si>
  <si>
    <t>Table 15.3.1. Number and rate unique adult male alleged offenders processed by police</t>
  </si>
  <si>
    <t>Table 16.1.1. Number and proportion of Aboriginal youth receiving intensive bail support through the Koori Intensive Support Program</t>
  </si>
  <si>
    <t>Measure 16.1.3. Number of Aboriginal youth accessing community support programs through youth justice community services</t>
  </si>
  <si>
    <t>Aboriginal  population aged 10–17 (n)</t>
  </si>
  <si>
    <t>Non-Aboriginal  population aged 10–17 (n)</t>
  </si>
  <si>
    <t>Aboriginal  population aged 15–17 (n)</t>
  </si>
  <si>
    <t>Non-Aboriginal  population aged 15–17 (n)</t>
  </si>
  <si>
    <t>Aboriginal  population aged 10–14 (n)</t>
  </si>
  <si>
    <t>Non-Aboriginal  population aged 10–14 (n)</t>
  </si>
  <si>
    <t>(b) As of April 2019</t>
  </si>
  <si>
    <t>Source: Internal Courts Services Victoria records.</t>
  </si>
  <si>
    <t xml:space="preserve">Data quality statement: Please note above data only relates to the Department of Justice and Community Safety workforce. </t>
  </si>
  <si>
    <t>Note: Prior to July 2014, Court Services Victoria staff were counted as part of the Department of Justice and Community Safety.</t>
  </si>
  <si>
    <t>Objective 15.1: Decrease the number and eliminate the over-representation of Aboriginal children and young people in the justice system</t>
  </si>
  <si>
    <t>Non-Aboriginal data sourced from Personal Safety Survey 2005 and 2016</t>
  </si>
  <si>
    <t>Table 17.1.2. Proportion of Victorians who feel safe/very safe walking alone at night in local area in the last 12 months, 2006–08 and 2014–15</t>
  </si>
  <si>
    <t>This data requires the employee to have declared an Aboriginal status.  While some of the increase is due to targeted employment, there is likely to also have been an increase due to increased awareness to declare Aboriginal and Torres Strait Islander origin.</t>
  </si>
  <si>
    <t>Victoria Police has identified a system issue which has impacted on the Standard Indigenous Question data. This issue is currently being rectified and when resolved will significantly improve the data quality and reliability.</t>
  </si>
  <si>
    <t>PSO*</t>
  </si>
  <si>
    <t>*Protective Services Officers (PSO)</t>
  </si>
  <si>
    <t>Table 17.1.3. Proportion who reported being a victim of physical or threatened violence in the last 12 months, 2005–08 and 2014–16</t>
  </si>
  <si>
    <t>Average daily number and rate of children and young people (10–17 years) under youth justice supervision in detention and the community</t>
  </si>
  <si>
    <t>Proportion of first time youth alleged offenders (10–17 years) cautioned by police</t>
  </si>
  <si>
    <t>Proportion of youth (10–17 years) in detention on remand</t>
  </si>
  <si>
    <t>Table 15.1.1a. Unique youth offenders (10–17 years) number and rate per 10,000 population receiving a caution, arrest, summons or other by Indigenous status, Victoria, 2007 to 2018</t>
  </si>
  <si>
    <t>Table 15.1.1b. Unique youth offenders (10–14 years) number and rate per 10,000 population receiving a caution, arrest, summons or other by Indigenous status, Victoria, 2007 to 2018</t>
  </si>
  <si>
    <t>Table 15.1.1c. Unique youth offenders (15–17 years) number and rate per 10,000 population receiving a caution, arrest, summons or other by Indigenous status, Victoria, 2007 to 2018</t>
  </si>
  <si>
    <t xml:space="preserve">Table 15.1.2a. Young people (10–17 years) under youth justice community based supervision, daily average number and rate per 10,000 population </t>
  </si>
  <si>
    <t>2009–10</t>
  </si>
  <si>
    <t>2010–11</t>
  </si>
  <si>
    <t>2011–12</t>
  </si>
  <si>
    <t>2012–13</t>
  </si>
  <si>
    <t>2013–14</t>
  </si>
  <si>
    <t>2015–16</t>
  </si>
  <si>
    <t>2016–17</t>
  </si>
  <si>
    <t>2017–18</t>
  </si>
  <si>
    <t>Table 15.1.2b. Young people (10–17 years) under youth justice supervision in detention, daily average number and rate per 10,000 population</t>
  </si>
  <si>
    <t>Table 15.1.3. Number and proportion of first-time youth alleged offenders (10–17 years) cautioned(a) by police</t>
  </si>
  <si>
    <t>Table 15.1.4. Number and proportion of youth (10–17 years) in detention on remand</t>
  </si>
  <si>
    <t>2015 –16</t>
  </si>
  <si>
    <t>2018–19</t>
  </si>
  <si>
    <t>2007–08</t>
  </si>
  <si>
    <t>2008–09</t>
  </si>
  <si>
    <r>
      <t>2018–19</t>
    </r>
    <r>
      <rPr>
        <b/>
        <vertAlign val="superscript"/>
        <sz val="9"/>
        <color rgb="FF000000"/>
        <rFont val="Arial"/>
        <family val="2"/>
      </rPr>
      <t>(b)</t>
    </r>
  </si>
  <si>
    <r>
      <t>2014–15</t>
    </r>
    <r>
      <rPr>
        <b/>
        <vertAlign val="superscript"/>
        <sz val="9"/>
        <color rgb="FF000000"/>
        <rFont val="Arial"/>
        <family val="2"/>
      </rPr>
      <t>(a)</t>
    </r>
  </si>
  <si>
    <r>
      <t>2008–09</t>
    </r>
    <r>
      <rPr>
        <b/>
        <vertAlign val="superscript"/>
        <sz val="11"/>
        <color theme="1"/>
        <rFont val="Calibri"/>
        <family val="2"/>
        <scheme val="minor"/>
      </rPr>
      <t>(a)</t>
    </r>
  </si>
  <si>
    <r>
      <t>2018–19</t>
    </r>
    <r>
      <rPr>
        <b/>
        <vertAlign val="superscript"/>
        <sz val="11"/>
        <color theme="1"/>
        <rFont val="Calibri"/>
        <family val="2"/>
        <scheme val="minor"/>
      </rPr>
      <t>(b)</t>
    </r>
  </si>
  <si>
    <r>
      <t>2017</t>
    </r>
    <r>
      <rPr>
        <b/>
        <vertAlign val="superscript"/>
        <sz val="9"/>
        <color rgb="FF000000"/>
        <rFont val="Arial"/>
        <family val="2"/>
      </rPr>
      <t>(a)</t>
    </r>
  </si>
  <si>
    <r>
      <t>2018</t>
    </r>
    <r>
      <rPr>
        <b/>
        <vertAlign val="superscript"/>
        <sz val="9"/>
        <color rgb="FF000000"/>
        <rFont val="Arial"/>
        <family val="2"/>
      </rPr>
      <t>(a)</t>
    </r>
  </si>
  <si>
    <r>
      <t>2019</t>
    </r>
    <r>
      <rPr>
        <b/>
        <vertAlign val="superscript"/>
        <sz val="9"/>
        <color rgb="FF000000"/>
        <rFont val="Arial"/>
        <family val="2"/>
      </rPr>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</si>
</sst>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C09]#,##0.00;[Red]&quot;-&quot;[$$-C09]#,##0.00"/>
    <numFmt numFmtId="165" formatCode="0.0"/>
    <numFmt numFmtId="166" formatCode="0.0%"/>
    <numFmt numFmtId="167" formatCode="_-* #,##0_-;\-* #,##0_-;_-* &quot;-&quot;??_-;_-@_-"/>
    <numFmt numFmtId="168" formatCode="#,##0.0"/>
  </numFmts>
  <fonts count="38">
    <font>
      <sz val="11"/>
      <color theme="1"/>
      <name val="Calibri"/>
      <family val="2"/>
      <scheme val="minor"/>
    </font>
    <font>
      <sz val="11"/>
      <color theme="1"/>
      <name val="Calibri"/>
      <family val="2"/>
      <scheme val="minor"/>
    </font>
    <font>
      <u/>
      <sz val="11"/>
      <color theme="10"/>
      <name val="Calibri"/>
      <family val="2"/>
      <scheme val="minor"/>
    </font>
    <font>
      <b/>
      <u/>
      <sz val="16"/>
      <color theme="1"/>
      <name val="Calibri"/>
      <family val="2"/>
      <scheme val="minor"/>
    </font>
    <font>
      <sz val="12"/>
      <color rgb="FF222222"/>
      <name val="Arial"/>
      <family val="2"/>
    </font>
    <font>
      <sz val="11"/>
      <color theme="1"/>
      <name val="Arial"/>
      <family val="2"/>
    </font>
    <font>
      <b/>
      <sz val="10"/>
      <color theme="1"/>
      <name val="Arial"/>
      <family val="2"/>
    </font>
    <font>
      <sz val="11"/>
      <color theme="1"/>
      <name val="Trebuchet MS"/>
      <family val="2"/>
    </font>
    <font>
      <b/>
      <sz val="9"/>
      <color rgb="FF000000"/>
      <name val="Arial"/>
      <family val="2"/>
    </font>
    <font>
      <sz val="9"/>
      <color theme="1"/>
      <name val="Arial"/>
      <family val="2"/>
    </font>
    <font>
      <sz val="9"/>
      <color rgb="FF000000"/>
      <name val="Arial"/>
      <family val="2"/>
    </font>
    <font>
      <sz val="8"/>
      <color rgb="FF000000"/>
      <name val="Arial"/>
      <family val="2"/>
    </font>
    <font>
      <b/>
      <sz val="9"/>
      <color theme="1"/>
      <name val="Arial"/>
      <family val="2"/>
    </font>
    <font>
      <sz val="8"/>
      <color theme="1"/>
      <name val="Arial"/>
      <family val="2"/>
    </font>
    <font>
      <b/>
      <sz val="12"/>
      <color theme="1"/>
      <name val="Times New Roman"/>
      <family val="1"/>
    </font>
    <font>
      <sz val="9"/>
      <color rgb="FF000000"/>
      <name val="Calibri"/>
      <family val="2"/>
    </font>
    <font>
      <vertAlign val="superscript"/>
      <sz val="9"/>
      <color rgb="FF000000"/>
      <name val="Arial"/>
      <family val="2"/>
    </font>
    <font>
      <sz val="11"/>
      <color rgb="FF3F3F76"/>
      <name val="Calibri"/>
      <family val="2"/>
      <scheme val="minor"/>
    </font>
    <font>
      <sz val="11"/>
      <color indexed="8"/>
      <name val="Calibri"/>
      <family val="2"/>
    </font>
    <font>
      <sz val="8"/>
      <color indexed="8"/>
      <name val="Arial"/>
      <family val="2"/>
    </font>
    <font>
      <i/>
      <sz val="9"/>
      <color theme="1"/>
      <name val="Arial"/>
      <family val="2"/>
    </font>
    <font>
      <sz val="11"/>
      <color rgb="FFC00000"/>
      <name val="Calibri"/>
      <family val="2"/>
      <scheme val="minor"/>
    </font>
    <font>
      <sz val="11"/>
      <color theme="1"/>
      <name val="Roboto Condensed Light"/>
    </font>
    <font>
      <sz val="11"/>
      <color indexed="8"/>
      <name val="Calibri"/>
      <family val="2"/>
      <scheme val="minor"/>
    </font>
    <font>
      <u/>
      <sz val="11"/>
      <color theme="10"/>
      <name val="Roboto Condensed Light"/>
    </font>
    <font>
      <b/>
      <sz val="11"/>
      <name val="Arial"/>
      <family val="2"/>
    </font>
    <font>
      <b/>
      <sz val="12"/>
      <color rgb="FFCE3429"/>
      <name val="Arial"/>
      <family val="2"/>
    </font>
    <font>
      <b/>
      <vertAlign val="superscript"/>
      <sz val="9"/>
      <color rgb="FF000000"/>
      <name val="Arial"/>
      <family val="2"/>
    </font>
    <font>
      <i/>
      <sz val="8"/>
      <color rgb="FF000000"/>
      <name val="Arial"/>
      <family val="2"/>
    </font>
    <font>
      <sz val="8"/>
      <name val="Arial"/>
      <family val="2"/>
    </font>
    <font>
      <i/>
      <sz val="14"/>
      <color theme="1"/>
      <name val="Arial"/>
      <family val="2"/>
    </font>
    <font>
      <b/>
      <sz val="11"/>
      <color theme="1"/>
      <name val="Arial"/>
      <family val="2"/>
    </font>
    <font>
      <u/>
      <sz val="11"/>
      <color theme="10"/>
      <name val="Arial"/>
      <family val="2"/>
    </font>
    <font>
      <sz val="12"/>
      <color theme="1"/>
      <name val="Calibri"/>
      <family val="2"/>
      <scheme val="minor"/>
    </font>
    <font>
      <b/>
      <sz val="12"/>
      <color theme="1"/>
      <name val="Arial"/>
      <family val="2"/>
    </font>
    <font>
      <sz val="12"/>
      <color theme="1"/>
      <name val="Arial"/>
      <family val="2"/>
    </font>
    <font>
      <sz val="11"/>
      <color rgb="FF333333"/>
      <name val="Calibri"/>
      <family val="2"/>
      <scheme val="minor"/>
    </font>
    <font>
      <b/>
      <vertAlign val="superscript"/>
      <sz val="11"/>
      <color theme="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CC99"/>
      </patternFill>
    </fill>
    <fill>
      <patternFill patternType="solid">
        <fgColor rgb="FFFFFFCC"/>
      </patternFill>
    </fill>
    <fill>
      <patternFill patternType="solid">
        <fgColor indexed="9"/>
        <bgColor indexed="8"/>
      </patternFill>
    </fill>
    <fill>
      <patternFill patternType="solid">
        <fgColor rgb="FFFFFFFF"/>
        <bgColor theme="0"/>
      </patternFill>
    </fill>
  </fills>
  <borders count="8">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s>
  <cellStyleXfs count="18">
    <xf numFmtId="0" fontId="0" fillId="0" borderId="0"/>
    <xf numFmtId="0" fontId="2" fillId="0" borderId="0" applyNumberFormat="0" applyFill="0" applyBorder="0" applyAlignment="0" applyProtection="0"/>
    <xf numFmtId="164" fontId="1" fillId="0" borderId="0"/>
    <xf numFmtId="164" fontId="17" fillId="4" borderId="4" applyNumberFormat="0" applyAlignment="0" applyProtection="0"/>
    <xf numFmtId="164" fontId="18" fillId="5" borderId="5" applyNumberFormat="0" applyFont="0" applyAlignment="0" applyProtection="0"/>
    <xf numFmtId="0" fontId="18" fillId="0" borderId="0"/>
    <xf numFmtId="43" fontId="1" fillId="0" borderId="0" applyFont="0" applyFill="0" applyBorder="0" applyAlignment="0" applyProtection="0"/>
    <xf numFmtId="9" fontId="1" fillId="0" borderId="0" applyFont="0" applyFill="0" applyBorder="0" applyAlignment="0" applyProtection="0"/>
    <xf numFmtId="0" fontId="18" fillId="0" borderId="0"/>
    <xf numFmtId="0" fontId="22" fillId="0" borderId="0"/>
    <xf numFmtId="0" fontId="18" fillId="0" borderId="0"/>
    <xf numFmtId="0" fontId="23" fillId="0" borderId="0"/>
    <xf numFmtId="9" fontId="22" fillId="0" borderId="0" applyFont="0" applyFill="0" applyBorder="0" applyAlignment="0" applyProtection="0"/>
    <xf numFmtId="0" fontId="25" fillId="7" borderId="4" applyNumberFormat="0" applyAlignment="0" applyProtection="0"/>
    <xf numFmtId="0" fontId="24" fillId="0" borderId="0" applyNumberFormat="0" applyFill="0" applyBorder="0" applyAlignment="0" applyProtection="0"/>
    <xf numFmtId="3" fontId="25" fillId="7" borderId="4" applyAlignment="0" applyProtection="0"/>
    <xf numFmtId="0" fontId="26" fillId="0" borderId="0" applyFill="0" applyBorder="0" applyAlignment="0" applyProtection="0"/>
    <xf numFmtId="9" fontId="22" fillId="0" borderId="0" applyFont="0" applyFill="0" applyBorder="0" applyAlignment="0" applyProtection="0"/>
  </cellStyleXfs>
  <cellXfs count="135">
    <xf numFmtId="0" fontId="0" fillId="0" borderId="0" xfId="0"/>
    <xf numFmtId="0" fontId="3" fillId="0" borderId="0" xfId="0" applyFont="1"/>
    <xf numFmtId="0" fontId="0" fillId="0" borderId="0" xfId="0" applyAlignment="1"/>
    <xf numFmtId="0" fontId="4" fillId="0" borderId="0" xfId="0" applyFont="1" applyAlignment="1"/>
    <xf numFmtId="0" fontId="2" fillId="0" borderId="0" xfId="1"/>
    <xf numFmtId="0" fontId="6" fillId="0" borderId="0" xfId="0" applyFont="1" applyAlignment="1">
      <alignment vertical="center"/>
    </xf>
    <xf numFmtId="0" fontId="8" fillId="0" borderId="1" xfId="0" applyFont="1" applyBorder="1" applyAlignment="1">
      <alignment vertical="center" wrapText="1"/>
    </xf>
    <xf numFmtId="0" fontId="10" fillId="0" borderId="0" xfId="0" applyFont="1" applyAlignment="1">
      <alignment horizontal="right" vertical="center"/>
    </xf>
    <xf numFmtId="3" fontId="10" fillId="0" borderId="0" xfId="0" applyNumberFormat="1" applyFont="1" applyAlignment="1">
      <alignment horizontal="right" vertical="center"/>
    </xf>
    <xf numFmtId="0" fontId="10" fillId="0" borderId="2" xfId="0" applyFont="1" applyBorder="1" applyAlignment="1">
      <alignment horizontal="right" vertical="center"/>
    </xf>
    <xf numFmtId="3" fontId="10" fillId="0" borderId="2" xfId="0" applyNumberFormat="1" applyFont="1" applyBorder="1" applyAlignment="1">
      <alignment horizontal="right" vertical="center"/>
    </xf>
    <xf numFmtId="0" fontId="11" fillId="0" borderId="0" xfId="0" applyFont="1" applyAlignment="1">
      <alignment vertical="center"/>
    </xf>
    <xf numFmtId="0" fontId="11" fillId="2" borderId="0" xfId="0" applyFont="1" applyFill="1" applyAlignment="1">
      <alignment vertical="center"/>
    </xf>
    <xf numFmtId="0" fontId="7" fillId="0" borderId="0" xfId="0" applyFont="1" applyAlignment="1">
      <alignment vertical="center"/>
    </xf>
    <xf numFmtId="165" fontId="10" fillId="0" borderId="0" xfId="0" applyNumberFormat="1" applyFont="1" applyAlignment="1">
      <alignment horizontal="right" vertical="center"/>
    </xf>
    <xf numFmtId="165" fontId="10" fillId="0" borderId="2" xfId="0" applyNumberFormat="1" applyFont="1" applyBorder="1" applyAlignment="1">
      <alignment horizontal="right" vertical="center"/>
    </xf>
    <xf numFmtId="0" fontId="6" fillId="0" borderId="2" xfId="0" applyFont="1" applyBorder="1" applyAlignment="1">
      <alignment vertical="center"/>
    </xf>
    <xf numFmtId="0" fontId="8" fillId="0" borderId="2" xfId="0" applyFont="1" applyBorder="1" applyAlignment="1">
      <alignment vertical="center" wrapText="1"/>
    </xf>
    <xf numFmtId="0" fontId="9" fillId="0" borderId="2" xfId="0" applyFont="1" applyBorder="1" applyAlignment="1">
      <alignment horizontal="right" vertical="center"/>
    </xf>
    <xf numFmtId="0" fontId="12" fillId="0" borderId="0" xfId="0" applyFont="1" applyAlignment="1">
      <alignment horizontal="left" vertical="center"/>
    </xf>
    <xf numFmtId="0" fontId="12" fillId="0" borderId="2" xfId="0" applyFont="1" applyBorder="1" applyAlignment="1">
      <alignment horizontal="left" vertical="center"/>
    </xf>
    <xf numFmtId="0" fontId="10" fillId="0" borderId="0" xfId="0" applyFont="1" applyAlignment="1">
      <alignment vertical="center"/>
    </xf>
    <xf numFmtId="0" fontId="10" fillId="0" borderId="2" xfId="0" applyFont="1" applyBorder="1" applyAlignment="1">
      <alignment vertical="center"/>
    </xf>
    <xf numFmtId="0" fontId="8" fillId="0" borderId="0" xfId="0" applyFont="1" applyAlignment="1">
      <alignment horizontal="left" vertical="center"/>
    </xf>
    <xf numFmtId="0" fontId="8" fillId="0" borderId="2" xfId="0" applyFont="1" applyBorder="1" applyAlignment="1">
      <alignment horizontal="left" vertical="center"/>
    </xf>
    <xf numFmtId="166" fontId="10" fillId="0" borderId="0" xfId="0" applyNumberFormat="1" applyFont="1" applyAlignment="1">
      <alignment horizontal="right" vertical="center"/>
    </xf>
    <xf numFmtId="166" fontId="10" fillId="0" borderId="2" xfId="0" applyNumberFormat="1" applyFont="1" applyBorder="1" applyAlignment="1">
      <alignment horizontal="right" vertical="center"/>
    </xf>
    <xf numFmtId="0" fontId="8" fillId="0" borderId="0" xfId="0" applyFont="1" applyAlignment="1">
      <alignment vertical="center"/>
    </xf>
    <xf numFmtId="0" fontId="8" fillId="0" borderId="2" xfId="0" applyFont="1" applyBorder="1" applyAlignment="1">
      <alignment vertical="center"/>
    </xf>
    <xf numFmtId="0" fontId="14" fillId="0" borderId="2" xfId="0" applyFont="1" applyBorder="1" applyAlignment="1">
      <alignment vertical="center"/>
    </xf>
    <xf numFmtId="0" fontId="15" fillId="0" borderId="1" xfId="0" applyFont="1" applyBorder="1" applyAlignment="1">
      <alignment vertical="center"/>
    </xf>
    <xf numFmtId="0" fontId="12" fillId="0" borderId="1" xfId="0" applyFont="1" applyBorder="1" applyAlignment="1">
      <alignment horizontal="right" vertical="center"/>
    </xf>
    <xf numFmtId="0" fontId="12" fillId="0" borderId="0" xfId="0" applyFont="1" applyAlignment="1">
      <alignment vertical="center" wrapText="1"/>
    </xf>
    <xf numFmtId="0" fontId="12" fillId="0" borderId="2" xfId="0" applyFont="1" applyBorder="1" applyAlignment="1">
      <alignment vertical="center" wrapText="1"/>
    </xf>
    <xf numFmtId="165" fontId="9" fillId="0" borderId="0" xfId="0" applyNumberFormat="1" applyFont="1" applyAlignment="1">
      <alignment horizontal="right" vertical="center"/>
    </xf>
    <xf numFmtId="165" fontId="0" fillId="0" borderId="0" xfId="0" applyNumberFormat="1"/>
    <xf numFmtId="165" fontId="9" fillId="0" borderId="2" xfId="0" applyNumberFormat="1" applyFont="1" applyBorder="1" applyAlignment="1">
      <alignment horizontal="right" vertical="center"/>
    </xf>
    <xf numFmtId="166" fontId="9" fillId="0" borderId="0" xfId="0" applyNumberFormat="1" applyFont="1" applyAlignment="1">
      <alignment horizontal="right" vertical="center"/>
    </xf>
    <xf numFmtId="166" fontId="9" fillId="0" borderId="2" xfId="0" applyNumberFormat="1" applyFont="1" applyBorder="1" applyAlignment="1">
      <alignment horizontal="right" vertical="center"/>
    </xf>
    <xf numFmtId="0" fontId="13" fillId="0" borderId="0" xfId="0" applyFont="1"/>
    <xf numFmtId="0" fontId="0" fillId="0" borderId="6" xfId="0" applyBorder="1"/>
    <xf numFmtId="0" fontId="0" fillId="0" borderId="0" xfId="0"/>
    <xf numFmtId="0" fontId="2" fillId="0" borderId="0" xfId="1"/>
    <xf numFmtId="0" fontId="0" fillId="0" borderId="0" xfId="0"/>
    <xf numFmtId="0" fontId="2" fillId="0" borderId="0" xfId="1"/>
    <xf numFmtId="0" fontId="0" fillId="0" borderId="0" xfId="0" applyFill="1"/>
    <xf numFmtId="0" fontId="10" fillId="0" borderId="0" xfId="0" applyFont="1" applyBorder="1" applyAlignment="1">
      <alignment horizontal="right" vertical="center"/>
    </xf>
    <xf numFmtId="165" fontId="10" fillId="0" borderId="0" xfId="0" applyNumberFormat="1" applyFont="1" applyBorder="1" applyAlignment="1">
      <alignment horizontal="right" vertical="center"/>
    </xf>
    <xf numFmtId="0" fontId="13" fillId="0" borderId="0" xfId="0" applyFont="1" applyBorder="1" applyAlignment="1">
      <alignment horizontal="left" vertical="center"/>
    </xf>
    <xf numFmtId="0" fontId="0" fillId="0" borderId="0" xfId="0" applyAlignment="1">
      <alignment wrapText="1"/>
    </xf>
    <xf numFmtId="3" fontId="10" fillId="0" borderId="0" xfId="0" applyNumberFormat="1" applyFont="1" applyBorder="1" applyAlignment="1">
      <alignment horizontal="right" vertical="center"/>
    </xf>
    <xf numFmtId="0" fontId="13" fillId="0" borderId="0" xfId="0" applyFont="1" applyAlignment="1"/>
    <xf numFmtId="0" fontId="12" fillId="0" borderId="1" xfId="0" applyFont="1" applyBorder="1" applyAlignment="1">
      <alignment horizontal="left" vertical="center"/>
    </xf>
    <xf numFmtId="164" fontId="19" fillId="6" borderId="0" xfId="4" applyFont="1" applyFill="1" applyBorder="1" applyAlignment="1" applyProtection="1">
      <alignment vertical="center"/>
      <protection locked="0"/>
    </xf>
    <xf numFmtId="0" fontId="12" fillId="0" borderId="0" xfId="0" applyFont="1" applyAlignment="1">
      <alignment vertical="center"/>
    </xf>
    <xf numFmtId="0" fontId="10" fillId="0" borderId="0" xfId="0" applyFont="1" applyBorder="1" applyAlignment="1">
      <alignment vertical="center" wrapText="1"/>
    </xf>
    <xf numFmtId="165" fontId="10" fillId="0" borderId="0" xfId="0" applyNumberFormat="1" applyFont="1" applyBorder="1" applyAlignment="1">
      <alignment vertical="center" wrapText="1"/>
    </xf>
    <xf numFmtId="0" fontId="13" fillId="0" borderId="0" xfId="0" applyFont="1" applyFill="1" applyBorder="1" applyAlignment="1">
      <alignment horizontal="left" vertical="center"/>
    </xf>
    <xf numFmtId="0" fontId="9" fillId="0" borderId="0" xfId="0" applyFont="1"/>
    <xf numFmtId="10" fontId="0" fillId="0" borderId="0" xfId="0" applyNumberFormat="1"/>
    <xf numFmtId="0" fontId="8" fillId="0" borderId="0" xfId="0" applyFont="1" applyBorder="1" applyAlignment="1">
      <alignment vertical="center" wrapText="1"/>
    </xf>
    <xf numFmtId="166" fontId="0" fillId="0" borderId="0" xfId="7" applyNumberFormat="1" applyFont="1"/>
    <xf numFmtId="0" fontId="0" fillId="0" borderId="0" xfId="0" applyAlignment="1">
      <alignment vertical="center"/>
    </xf>
    <xf numFmtId="0" fontId="12" fillId="0" borderId="6" xfId="0" applyFont="1" applyBorder="1" applyAlignment="1">
      <alignment vertical="center"/>
    </xf>
    <xf numFmtId="0" fontId="12" fillId="0" borderId="6"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vertical="center" wrapText="1"/>
    </xf>
    <xf numFmtId="166" fontId="12" fillId="0" borderId="6" xfId="7" applyNumberFormat="1" applyFont="1" applyBorder="1" applyAlignment="1">
      <alignment horizontal="center" vertical="center"/>
    </xf>
    <xf numFmtId="0" fontId="9" fillId="0" borderId="0" xfId="0" applyFont="1" applyBorder="1" applyAlignment="1">
      <alignment horizontal="left" vertical="center" wrapText="1"/>
    </xf>
    <xf numFmtId="166" fontId="12" fillId="0" borderId="0" xfId="7" applyNumberFormat="1" applyFont="1" applyBorder="1" applyAlignment="1">
      <alignment horizontal="center" vertical="center"/>
    </xf>
    <xf numFmtId="0" fontId="20" fillId="0" borderId="6" xfId="0" applyFont="1" applyBorder="1" applyAlignment="1">
      <alignment vertical="center"/>
    </xf>
    <xf numFmtId="0" fontId="10" fillId="0" borderId="0" xfId="0" applyFont="1" applyBorder="1" applyAlignment="1">
      <alignment vertical="center"/>
    </xf>
    <xf numFmtId="166" fontId="10" fillId="0" borderId="0" xfId="0" applyNumberFormat="1" applyFont="1" applyBorder="1" applyAlignment="1">
      <alignment horizontal="right" vertical="center"/>
    </xf>
    <xf numFmtId="0" fontId="9" fillId="0" borderId="0" xfId="0" applyFont="1" applyBorder="1" applyAlignment="1">
      <alignment horizontal="right" vertical="center" wrapText="1"/>
    </xf>
    <xf numFmtId="0" fontId="9" fillId="0" borderId="0" xfId="0" applyFont="1" applyBorder="1" applyAlignment="1">
      <alignment horizontal="right" vertical="center"/>
    </xf>
    <xf numFmtId="0" fontId="20" fillId="0" borderId="6" xfId="0" applyFont="1" applyBorder="1" applyAlignment="1">
      <alignment horizontal="right" vertical="center"/>
    </xf>
    <xf numFmtId="167" fontId="20" fillId="0" borderId="6" xfId="6" applyNumberFormat="1" applyFont="1" applyBorder="1" applyAlignment="1">
      <alignment horizontal="right" vertical="center"/>
    </xf>
    <xf numFmtId="0" fontId="0" fillId="0" borderId="2" xfId="0" applyBorder="1"/>
    <xf numFmtId="0" fontId="10" fillId="0" borderId="2" xfId="0" applyFont="1" applyBorder="1" applyAlignment="1">
      <alignment vertical="center" wrapText="1"/>
    </xf>
    <xf numFmtId="165" fontId="10" fillId="0" borderId="2" xfId="0" applyNumberFormat="1" applyFont="1" applyBorder="1" applyAlignment="1">
      <alignment vertical="center" wrapText="1"/>
    </xf>
    <xf numFmtId="3" fontId="0" fillId="0" borderId="0" xfId="0" applyNumberFormat="1"/>
    <xf numFmtId="0" fontId="8" fillId="0" borderId="0" xfId="0" applyFont="1" applyFill="1" applyBorder="1" applyAlignment="1">
      <alignment vertical="center" wrapText="1"/>
    </xf>
    <xf numFmtId="167" fontId="10" fillId="0" borderId="0" xfId="6" applyNumberFormat="1" applyFont="1" applyAlignment="1">
      <alignment horizontal="right" vertical="center"/>
    </xf>
    <xf numFmtId="167" fontId="10" fillId="0" borderId="2" xfId="6" applyNumberFormat="1" applyFont="1" applyBorder="1" applyAlignment="1">
      <alignment horizontal="right" vertical="center"/>
    </xf>
    <xf numFmtId="166" fontId="10" fillId="0" borderId="0" xfId="7" applyNumberFormat="1" applyFont="1" applyAlignment="1">
      <alignment horizontal="right" vertical="center"/>
    </xf>
    <xf numFmtId="166" fontId="10" fillId="0" borderId="2" xfId="7" applyNumberFormat="1" applyFont="1" applyBorder="1" applyAlignment="1">
      <alignment horizontal="right" vertical="center"/>
    </xf>
    <xf numFmtId="167" fontId="10" fillId="0" borderId="0" xfId="6" applyNumberFormat="1" applyFont="1" applyAlignment="1">
      <alignment vertical="center"/>
    </xf>
    <xf numFmtId="167" fontId="10" fillId="0" borderId="2" xfId="6" applyNumberFormat="1" applyFont="1" applyBorder="1" applyAlignment="1">
      <alignment vertical="center"/>
    </xf>
    <xf numFmtId="0" fontId="0" fillId="0" borderId="0" xfId="0" applyBorder="1"/>
    <xf numFmtId="9" fontId="0" fillId="0" borderId="0" xfId="7" applyFont="1"/>
    <xf numFmtId="168" fontId="10" fillId="0" borderId="0" xfId="0" applyNumberFormat="1" applyFont="1" applyAlignment="1">
      <alignment horizontal="right" vertical="center"/>
    </xf>
    <xf numFmtId="0" fontId="13" fillId="0" borderId="0" xfId="0" applyFont="1" applyBorder="1"/>
    <xf numFmtId="0" fontId="2" fillId="0" borderId="2" xfId="1" applyBorder="1"/>
    <xf numFmtId="0" fontId="13" fillId="0" borderId="0" xfId="0" applyFont="1" applyAlignment="1">
      <alignment vertical="center"/>
    </xf>
    <xf numFmtId="0" fontId="9" fillId="0" borderId="2" xfId="0" applyFont="1" applyBorder="1"/>
    <xf numFmtId="0" fontId="12" fillId="0" borderId="2" xfId="0" applyFont="1" applyBorder="1"/>
    <xf numFmtId="166" fontId="13" fillId="0" borderId="0" xfId="7" applyNumberFormat="1" applyFont="1"/>
    <xf numFmtId="167" fontId="10" fillId="0" borderId="0" xfId="6" applyNumberFormat="1" applyFont="1" applyBorder="1" applyAlignment="1">
      <alignment horizontal="right"/>
    </xf>
    <xf numFmtId="167" fontId="10" fillId="3" borderId="0" xfId="6" applyNumberFormat="1" applyFont="1" applyFill="1" applyBorder="1" applyAlignment="1">
      <alignment horizontal="right"/>
    </xf>
    <xf numFmtId="167" fontId="10" fillId="0" borderId="2" xfId="6" applyNumberFormat="1" applyFont="1" applyBorder="1" applyAlignment="1">
      <alignment horizontal="right"/>
    </xf>
    <xf numFmtId="0" fontId="6" fillId="0" borderId="6" xfId="0" applyFont="1" applyBorder="1" applyAlignment="1">
      <alignment vertical="center"/>
    </xf>
    <xf numFmtId="0" fontId="9" fillId="0" borderId="0" xfId="0" applyFont="1" applyFill="1"/>
    <xf numFmtId="0" fontId="8" fillId="0" borderId="1" xfId="0" applyFont="1" applyBorder="1" applyAlignment="1">
      <alignment wrapText="1"/>
    </xf>
    <xf numFmtId="0" fontId="8" fillId="0" borderId="2" xfId="0" applyFont="1" applyBorder="1" applyAlignment="1">
      <alignment wrapText="1"/>
    </xf>
    <xf numFmtId="9" fontId="0" fillId="0" borderId="0" xfId="7" applyNumberFormat="1" applyFont="1" applyAlignment="1">
      <alignment horizontal="left"/>
    </xf>
    <xf numFmtId="0" fontId="29" fillId="0" borderId="0" xfId="0" applyFont="1" applyFill="1" applyBorder="1" applyAlignment="1">
      <alignment horizontal="left" vertical="center"/>
    </xf>
    <xf numFmtId="0" fontId="21" fillId="0" borderId="0" xfId="0" applyFont="1" applyFill="1"/>
    <xf numFmtId="0" fontId="10" fillId="0" borderId="0" xfId="0" applyFont="1" applyFill="1" applyAlignment="1">
      <alignment horizontal="right" vertical="center"/>
    </xf>
    <xf numFmtId="0" fontId="10" fillId="0" borderId="2" xfId="0" applyFont="1" applyFill="1" applyBorder="1" applyAlignment="1">
      <alignment horizontal="right" vertical="center"/>
    </xf>
    <xf numFmtId="0" fontId="8" fillId="0" borderId="1" xfId="0" applyFont="1" applyFill="1" applyBorder="1" applyAlignment="1">
      <alignment vertical="center" wrapText="1"/>
    </xf>
    <xf numFmtId="167" fontId="10" fillId="0" borderId="0" xfId="6" applyNumberFormat="1" applyFont="1" applyFill="1" applyAlignment="1">
      <alignment horizontal="right" vertical="center"/>
    </xf>
    <xf numFmtId="167" fontId="10" fillId="0" borderId="2" xfId="6" applyNumberFormat="1" applyFont="1" applyFill="1" applyBorder="1" applyAlignment="1">
      <alignment horizontal="right" vertical="center"/>
    </xf>
    <xf numFmtId="3" fontId="10" fillId="0" borderId="0" xfId="0" applyNumberFormat="1" applyFont="1" applyFill="1" applyAlignment="1">
      <alignment horizontal="right" vertical="center"/>
    </xf>
    <xf numFmtId="3" fontId="10" fillId="0" borderId="2" xfId="0" applyNumberFormat="1" applyFont="1" applyFill="1" applyBorder="1" applyAlignment="1">
      <alignment horizontal="right" vertical="center"/>
    </xf>
    <xf numFmtId="0" fontId="30" fillId="0" borderId="0" xfId="0" applyFont="1" applyFill="1" applyAlignment="1">
      <alignment horizontal="left"/>
    </xf>
    <xf numFmtId="0" fontId="5" fillId="0" borderId="0" xfId="0" applyFont="1" applyAlignment="1"/>
    <xf numFmtId="0" fontId="31" fillId="0" borderId="0" xfId="0" applyFont="1" applyFill="1"/>
    <xf numFmtId="0" fontId="32" fillId="0" borderId="0" xfId="1" applyFont="1" applyFill="1"/>
    <xf numFmtId="0" fontId="5" fillId="0" borderId="0" xfId="0" applyFont="1"/>
    <xf numFmtId="0" fontId="5" fillId="0" borderId="0" xfId="0" applyFont="1" applyFill="1"/>
    <xf numFmtId="0" fontId="32" fillId="0" borderId="0" xfId="1" applyFont="1" applyAlignment="1">
      <alignment horizontal="left" indent="2"/>
    </xf>
    <xf numFmtId="0" fontId="33" fillId="0" borderId="0" xfId="0" applyFont="1" applyAlignment="1">
      <alignment vertical="center"/>
    </xf>
    <xf numFmtId="0" fontId="34" fillId="0" borderId="0" xfId="0" applyFont="1" applyFill="1" applyAlignment="1">
      <alignment vertical="center"/>
    </xf>
    <xf numFmtId="0" fontId="35" fillId="0" borderId="0" xfId="0" applyFont="1" applyAlignment="1">
      <alignment vertical="center"/>
    </xf>
    <xf numFmtId="0" fontId="9" fillId="0" borderId="1" xfId="0" applyFont="1" applyBorder="1"/>
    <xf numFmtId="0" fontId="6" fillId="0" borderId="0" xfId="0" applyFont="1" applyFill="1"/>
    <xf numFmtId="0" fontId="36" fillId="0" borderId="0" xfId="0" applyFont="1" applyAlignment="1">
      <alignment vertical="center"/>
    </xf>
    <xf numFmtId="0" fontId="2" fillId="0" borderId="0" xfId="1" applyAlignment="1">
      <alignment vertical="top"/>
    </xf>
    <xf numFmtId="0" fontId="8" fillId="0" borderId="3"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left" wrapText="1"/>
    </xf>
    <xf numFmtId="0" fontId="12" fillId="0" borderId="7" xfId="0" applyFont="1" applyBorder="1" applyAlignment="1">
      <alignment horizontal="left" vertical="center" wrapText="1"/>
    </xf>
    <xf numFmtId="0" fontId="6" fillId="0" borderId="0" xfId="0" applyFont="1" applyAlignment="1">
      <alignment horizontal="left" vertical="center" wrapText="1"/>
    </xf>
  </cellXfs>
  <cellStyles count="18">
    <cellStyle name="Calculation 2" xfId="13" xr:uid="{451198F1-B719-4D2B-AAAA-9A200910CCAF}"/>
    <cellStyle name="Comma" xfId="6" builtinId="3"/>
    <cellStyle name="CSA Table Style" xfId="15" xr:uid="{4A878E50-86A5-4B28-8ACD-380530740AE3}"/>
    <cellStyle name="CSA Table Title" xfId="16" xr:uid="{F7CA8F10-7EDB-467C-87DE-FC8EDF9C36CB}"/>
    <cellStyle name="Hyperlink" xfId="1" builtinId="8"/>
    <cellStyle name="Hyperlink 2" xfId="14" xr:uid="{2A5592F7-FDDD-4DFD-B3E3-4C26A24A2A4A}"/>
    <cellStyle name="Input 2" xfId="3" xr:uid="{00000000-0005-0000-0000-000002000000}"/>
    <cellStyle name="Normal" xfId="0" builtinId="0"/>
    <cellStyle name="Normal 10" xfId="2" xr:uid="{173EA90F-D287-4441-8349-EDA1E3BCA25B}"/>
    <cellStyle name="Normal 16" xfId="10" xr:uid="{3AE82074-4B9A-4E98-A5B1-938152CE9A79}"/>
    <cellStyle name="Normal 2" xfId="11" xr:uid="{846192B9-C65B-4965-A3EB-932B472EEC3C}"/>
    <cellStyle name="Normal 2 2 2" xfId="5" xr:uid="{3191F51E-3E26-48E0-ABF5-F03BC00E61FF}"/>
    <cellStyle name="Normal 2 3" xfId="8" xr:uid="{9FF72256-BF72-406E-AB5F-9FFBA4858FB3}"/>
    <cellStyle name="Normal 3" xfId="9" xr:uid="{CE765D4E-3AEB-4DEC-ABCE-9B95728DC2DA}"/>
    <cellStyle name="Note 2" xfId="4" xr:uid="{00000000-0005-0000-0000-000006000000}"/>
    <cellStyle name="Percent" xfId="7" builtinId="5"/>
    <cellStyle name="Percent 2" xfId="17" xr:uid="{94442DAB-5B86-438B-9594-5F946B6871DC}"/>
    <cellStyle name="Percent 3" xfId="12" xr:uid="{D5A5940E-15D5-42B0-988D-DC7DF81AA5CC}"/>
  </cellStyles>
  <dxfs count="1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C31"/>
  <sheetViews>
    <sheetView showGridLines="0" tabSelected="1" zoomScaleNormal="100" zoomScaleSheetLayoutView="115" workbookViewId="0"/>
  </sheetViews>
  <sheetFormatPr defaultColWidth="9.1796875" defaultRowHeight="14.5"/>
  <cols>
    <col min="1" max="1" width="5.1796875" customWidth="1"/>
    <col min="2" max="2" width="15.7265625" style="43" customWidth="1"/>
    <col min="3" max="3" width="123.453125" style="43" customWidth="1"/>
    <col min="4" max="16384" width="9.1796875" style="43"/>
  </cols>
  <sheetData>
    <row r="1" spans="2:3" ht="21">
      <c r="B1" s="1" t="s">
        <v>1</v>
      </c>
    </row>
    <row r="2" spans="2:3" ht="15.5">
      <c r="B2" s="3"/>
      <c r="C2" s="2"/>
    </row>
    <row r="3" spans="2:3" ht="17.5">
      <c r="B3" s="114" t="s">
        <v>36</v>
      </c>
      <c r="C3" s="115"/>
    </row>
    <row r="4" spans="2:3" s="121" customFormat="1" ht="25" customHeight="1">
      <c r="B4" s="122" t="s">
        <v>203</v>
      </c>
      <c r="C4" s="123"/>
    </row>
    <row r="5" spans="2:3">
      <c r="B5" s="117" t="s">
        <v>2</v>
      </c>
      <c r="C5" s="118" t="s">
        <v>135</v>
      </c>
    </row>
    <row r="6" spans="2:3">
      <c r="B6" s="117" t="s">
        <v>3</v>
      </c>
      <c r="C6" s="119" t="s">
        <v>211</v>
      </c>
    </row>
    <row r="7" spans="2:3">
      <c r="B7" s="117" t="s">
        <v>4</v>
      </c>
      <c r="C7" s="118" t="s">
        <v>212</v>
      </c>
    </row>
    <row r="8" spans="2:3">
      <c r="B8" s="117" t="s">
        <v>5</v>
      </c>
      <c r="C8" s="118" t="s">
        <v>213</v>
      </c>
    </row>
    <row r="9" spans="2:3" s="121" customFormat="1" ht="25" customHeight="1">
      <c r="B9" s="122" t="s">
        <v>39</v>
      </c>
      <c r="C9" s="123"/>
    </row>
    <row r="10" spans="2:3" ht="14.25" customHeight="1">
      <c r="B10" s="117" t="s">
        <v>6</v>
      </c>
      <c r="C10" s="118" t="s">
        <v>7</v>
      </c>
    </row>
    <row r="11" spans="2:3" ht="14.25" customHeight="1">
      <c r="B11" s="117" t="s">
        <v>8</v>
      </c>
      <c r="C11" s="118" t="s">
        <v>9</v>
      </c>
    </row>
    <row r="12" spans="2:3" ht="14.25" customHeight="1">
      <c r="B12" s="117" t="s">
        <v>10</v>
      </c>
      <c r="C12" s="118" t="s">
        <v>11</v>
      </c>
    </row>
    <row r="13" spans="2:3" ht="14.25" customHeight="1">
      <c r="B13" s="117" t="s">
        <v>12</v>
      </c>
      <c r="C13" s="118" t="s">
        <v>13</v>
      </c>
    </row>
    <row r="14" spans="2:3" s="121" customFormat="1" ht="25" customHeight="1">
      <c r="B14" s="122" t="s">
        <v>40</v>
      </c>
      <c r="C14" s="123"/>
    </row>
    <row r="15" spans="2:3" ht="14.25" customHeight="1">
      <c r="B15" s="117" t="s">
        <v>14</v>
      </c>
      <c r="C15" s="118" t="s">
        <v>15</v>
      </c>
    </row>
    <row r="16" spans="2:3" ht="14.25" customHeight="1">
      <c r="B16" s="117" t="s">
        <v>16</v>
      </c>
      <c r="C16" s="118" t="s">
        <v>17</v>
      </c>
    </row>
    <row r="17" spans="2:3" ht="14.25" customHeight="1">
      <c r="B17" s="117" t="s">
        <v>18</v>
      </c>
      <c r="C17" s="118" t="s">
        <v>19</v>
      </c>
    </row>
    <row r="18" spans="2:3" ht="14.25" customHeight="1">
      <c r="B18" s="117" t="s">
        <v>20</v>
      </c>
      <c r="C18" s="118" t="s">
        <v>21</v>
      </c>
    </row>
    <row r="19" spans="2:3" ht="14.25" customHeight="1">
      <c r="B19" s="120"/>
      <c r="C19" s="115"/>
    </row>
    <row r="20" spans="2:3" ht="17.5">
      <c r="B20" s="114" t="s">
        <v>37</v>
      </c>
      <c r="C20" s="115"/>
    </row>
    <row r="21" spans="2:3" s="121" customFormat="1" ht="25" customHeight="1">
      <c r="B21" s="122" t="s">
        <v>41</v>
      </c>
      <c r="C21" s="123"/>
    </row>
    <row r="22" spans="2:3">
      <c r="B22" s="117" t="s">
        <v>22</v>
      </c>
      <c r="C22" s="119" t="s">
        <v>23</v>
      </c>
    </row>
    <row r="23" spans="2:3">
      <c r="B23" s="117" t="s">
        <v>24</v>
      </c>
      <c r="C23" s="119" t="s">
        <v>25</v>
      </c>
    </row>
    <row r="24" spans="2:3">
      <c r="B24" s="117" t="s">
        <v>26</v>
      </c>
      <c r="C24" s="119" t="s">
        <v>27</v>
      </c>
    </row>
    <row r="25" spans="2:3">
      <c r="B25" s="116"/>
      <c r="C25" s="115"/>
    </row>
    <row r="26" spans="2:3" ht="17.5">
      <c r="B26" s="114" t="s">
        <v>38</v>
      </c>
      <c r="C26" s="115"/>
    </row>
    <row r="27" spans="2:3" s="121" customFormat="1" ht="25" customHeight="1">
      <c r="B27" s="122" t="s">
        <v>42</v>
      </c>
      <c r="C27" s="123"/>
    </row>
    <row r="28" spans="2:3">
      <c r="B28" s="117" t="s">
        <v>28</v>
      </c>
      <c r="C28" s="119" t="s">
        <v>29</v>
      </c>
    </row>
    <row r="29" spans="2:3">
      <c r="B29" s="117" t="s">
        <v>30</v>
      </c>
      <c r="C29" s="118" t="s">
        <v>31</v>
      </c>
    </row>
    <row r="30" spans="2:3">
      <c r="B30" s="117" t="s">
        <v>32</v>
      </c>
      <c r="C30" s="118" t="s">
        <v>33</v>
      </c>
    </row>
    <row r="31" spans="2:3">
      <c r="B31" s="117" t="s">
        <v>34</v>
      </c>
      <c r="C31" s="118" t="s">
        <v>35</v>
      </c>
    </row>
  </sheetData>
  <hyperlinks>
    <hyperlink ref="B5" location="'15.1.1'!A1" display="Measure 15.1.1" xr:uid="{EB3F26A7-E6A5-42AF-9312-3E9F9950344A}"/>
    <hyperlink ref="B6" location="'15.1.2'!A1" display="Measure 15.1.2" xr:uid="{914CA7AF-1F58-4EF2-928A-15FED86783C3}"/>
    <hyperlink ref="B7" location="'15.1.3'!A1" display="Measure 15.1.3" xr:uid="{E1F301C2-C4EA-4F77-B7BB-0BBC0C9EF671}"/>
    <hyperlink ref="B8" location="'15.1.4'!A1" display="Measure 15.1.4" xr:uid="{926F4935-AC09-47A4-8FA2-4DD8505EEBB2}"/>
    <hyperlink ref="B10" location="'15.2.1'!A1" display="Measure 15.2.1" xr:uid="{D58EA44E-0A5F-4FD0-9773-78B30B1EB007}"/>
    <hyperlink ref="B11" location="'15.2.2'!A1" display="Measure 15.2.2" xr:uid="{A2BA4377-8B3A-4093-9326-072C899DB5C2}"/>
    <hyperlink ref="B12" location="'15.2.3'!A1" display="Measure 15.2.3" xr:uid="{4D5DFD10-FFC3-491F-8817-78F6D9ED6BD8}"/>
    <hyperlink ref="B13" location="'15.2.4'!A1" display="Measure 15.2.4" xr:uid="{17EBA0FC-33D1-4123-992E-C8A1139E499C}"/>
    <hyperlink ref="B15" location="'15.3.1'!A1" display="Measure 15.3.1" xr:uid="{392820E1-45EB-4B88-8272-83C00092BD98}"/>
    <hyperlink ref="B16" location="'15.3.2'!A1" display="Measure 15.3.2" xr:uid="{3E907F2A-8BED-4A46-B8A9-B960144688C6}"/>
    <hyperlink ref="B17" location="'15.3.3'!A1" display="Measure 15.3.3" xr:uid="{C9B356E6-D851-4D1E-B6A1-0D701B6DEC81}"/>
    <hyperlink ref="B18" location="'15.3.4'!A1" display="Measure 15.3.4" xr:uid="{FF97B3CB-2E88-4FE0-8400-84DB0CBF5578}"/>
    <hyperlink ref="B22" location="'16.1.1'!A1" display="Measure 16.1.1" xr:uid="{720E94BB-07E5-4278-909A-31EFD1E9945C}"/>
    <hyperlink ref="B23" location="'16.1.2'!A1" display="Measure 16.1.2" xr:uid="{F0F33564-E960-4422-9E05-B4781E30E1D0}"/>
    <hyperlink ref="B24" location="'16.1.3'!A1" display="Measure 16.1.3" xr:uid="{2FA12E5D-C1DD-4132-AB12-8C3A50B436AA}"/>
    <hyperlink ref="B28" location="'17.1.1'!A1" display="Measure 17.1.1" xr:uid="{3A8E5488-B0AB-4654-AFCE-4D9CE6A2EEDD}"/>
    <hyperlink ref="B29" location="'17.1.2'!A1" display="Measure 17.1.2" xr:uid="{FA3CBE14-28BD-4788-9B48-2E270B43F5FC}"/>
    <hyperlink ref="B30" location="'17.1.3'!A1" display="Measure 17.1.3" xr:uid="{C154B387-12C6-44E6-961C-15D6B0430E88}"/>
    <hyperlink ref="B31" location="'17.1.4'!A1" display="Measure 17.1.4" xr:uid="{E48333B4-FCBF-43BD-B07D-1F4E84486CDC}"/>
  </hyperlinks>
  <pageMargins left="0.7" right="0.7" top="0.75" bottom="0.75" header="0.3" footer="0.3"/>
  <pageSetup paperSize="9" scale="68" orientation="landscape" r:id="rId1"/>
  <headerFooter>
    <oddFooter>&amp;L&amp;1#&amp;"Arial"&amp;11&amp;KA80000PROTECTED: CABINET-IN-CONFIDENCE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U23"/>
  <sheetViews>
    <sheetView showGridLines="0" zoomScaleNormal="100" zoomScaleSheetLayoutView="160" workbookViewId="0">
      <selection activeCell="B3" sqref="B3:B14"/>
    </sheetView>
  </sheetViews>
  <sheetFormatPr defaultRowHeight="14.5"/>
  <cols>
    <col min="3" max="3" width="9.1796875" style="45"/>
    <col min="4" max="4" width="13.54296875" customWidth="1"/>
    <col min="5" max="6" width="14.81640625" style="43" customWidth="1"/>
    <col min="7" max="7" width="11.1796875" style="43" customWidth="1"/>
    <col min="9" max="9" width="15.26953125" customWidth="1"/>
    <col min="10" max="10" width="17.54296875" customWidth="1"/>
    <col min="12" max="12" width="10.81640625" customWidth="1"/>
  </cols>
  <sheetData>
    <row r="1" spans="1:21" ht="15" thickBot="1">
      <c r="A1" s="4" t="s">
        <v>0</v>
      </c>
      <c r="B1" s="16" t="s">
        <v>190</v>
      </c>
      <c r="D1" s="77"/>
      <c r="E1" s="77"/>
      <c r="F1" s="77"/>
      <c r="G1" s="77"/>
      <c r="M1" s="4"/>
    </row>
    <row r="2" spans="1:21" ht="35" thickBot="1">
      <c r="B2" s="6" t="s">
        <v>43</v>
      </c>
      <c r="C2" s="109" t="s">
        <v>44</v>
      </c>
      <c r="D2" s="17" t="s">
        <v>45</v>
      </c>
      <c r="E2" s="17" t="s">
        <v>148</v>
      </c>
      <c r="F2" s="17" t="s">
        <v>146</v>
      </c>
      <c r="G2" s="17" t="s">
        <v>147</v>
      </c>
      <c r="H2" s="6" t="s">
        <v>47</v>
      </c>
      <c r="I2" s="6" t="s">
        <v>119</v>
      </c>
      <c r="J2" s="6" t="s">
        <v>120</v>
      </c>
    </row>
    <row r="3" spans="1:21">
      <c r="B3" s="23">
        <v>2007</v>
      </c>
      <c r="C3" s="112">
        <v>1238</v>
      </c>
      <c r="D3" s="8">
        <v>32617</v>
      </c>
      <c r="E3" s="14">
        <f t="shared" ref="E3:E14" si="0">SUM(C3/I3)*10000</f>
        <v>1096.0602036299247</v>
      </c>
      <c r="F3" s="14">
        <f t="shared" ref="F3:F14" si="1">SUM(D3/J3)*10000</f>
        <v>168.52681512375355</v>
      </c>
      <c r="G3" s="14">
        <f>E3-F3</f>
        <v>927.53338850617115</v>
      </c>
      <c r="H3" s="14">
        <f>E3/F3</f>
        <v>6.5037733183592152</v>
      </c>
      <c r="I3" s="8">
        <v>11295</v>
      </c>
      <c r="J3" s="8">
        <v>1935419</v>
      </c>
      <c r="L3" s="43"/>
      <c r="M3" s="43"/>
      <c r="N3" s="43"/>
      <c r="O3" s="43"/>
      <c r="P3" s="43"/>
      <c r="Q3" s="43"/>
      <c r="R3" s="43"/>
      <c r="S3" s="43"/>
      <c r="T3" s="43"/>
    </row>
    <row r="4" spans="1:21">
      <c r="B4" s="23">
        <v>2008</v>
      </c>
      <c r="C4" s="112">
        <v>1300</v>
      </c>
      <c r="D4" s="8">
        <v>34327</v>
      </c>
      <c r="E4" s="14">
        <f t="shared" si="0"/>
        <v>1101.6015591898993</v>
      </c>
      <c r="F4" s="14">
        <f t="shared" si="1"/>
        <v>173.2360475514707</v>
      </c>
      <c r="G4" s="14">
        <f t="shared" ref="G4:G14" si="2">E4-F4</f>
        <v>928.36551163842853</v>
      </c>
      <c r="H4" s="14">
        <f t="shared" ref="H4:H14" si="3">E4/F4</f>
        <v>6.3589626683360976</v>
      </c>
      <c r="I4" s="8">
        <v>11801</v>
      </c>
      <c r="J4" s="8">
        <v>1981516</v>
      </c>
      <c r="K4" s="43"/>
      <c r="L4" s="43"/>
      <c r="M4" s="43"/>
      <c r="N4" s="43"/>
      <c r="O4" s="43"/>
      <c r="P4" s="43"/>
      <c r="Q4" s="43"/>
      <c r="R4" s="35"/>
      <c r="S4" s="43"/>
      <c r="T4" s="43"/>
    </row>
    <row r="5" spans="1:21">
      <c r="B5" s="23">
        <v>2009</v>
      </c>
      <c r="C5" s="112">
        <v>1394</v>
      </c>
      <c r="D5" s="8">
        <v>38342</v>
      </c>
      <c r="E5" s="14">
        <f t="shared" si="0"/>
        <v>1136.0117349849238</v>
      </c>
      <c r="F5" s="14">
        <f t="shared" si="1"/>
        <v>188.46473155498887</v>
      </c>
      <c r="G5" s="14">
        <f t="shared" si="2"/>
        <v>947.54700342993488</v>
      </c>
      <c r="H5" s="14">
        <f t="shared" si="3"/>
        <v>6.0277152420609079</v>
      </c>
      <c r="I5" s="8">
        <v>12271</v>
      </c>
      <c r="J5" s="8">
        <v>2034439</v>
      </c>
      <c r="L5" s="43"/>
      <c r="M5" s="43"/>
      <c r="N5" s="43"/>
      <c r="O5" s="43"/>
      <c r="P5" s="43"/>
      <c r="Q5" s="43"/>
      <c r="R5" s="35"/>
      <c r="S5" s="43"/>
      <c r="T5" s="43"/>
      <c r="U5" s="43"/>
    </row>
    <row r="6" spans="1:21">
      <c r="B6" s="23">
        <v>2010</v>
      </c>
      <c r="C6" s="112">
        <v>1595</v>
      </c>
      <c r="D6" s="8">
        <v>42872</v>
      </c>
      <c r="E6" s="14">
        <f t="shared" si="0"/>
        <v>1245.0238076652877</v>
      </c>
      <c r="F6" s="14">
        <f t="shared" si="1"/>
        <v>207.05949628015432</v>
      </c>
      <c r="G6" s="14">
        <f t="shared" si="2"/>
        <v>1037.9643113851334</v>
      </c>
      <c r="H6" s="14">
        <f t="shared" si="3"/>
        <v>6.0128795347823774</v>
      </c>
      <c r="I6" s="8">
        <v>12811</v>
      </c>
      <c r="J6" s="8">
        <v>2070516</v>
      </c>
      <c r="L6" s="43"/>
      <c r="M6" s="43"/>
      <c r="N6" s="35"/>
      <c r="O6" s="43"/>
      <c r="P6" s="43"/>
      <c r="Q6" s="43"/>
      <c r="R6" s="35"/>
      <c r="S6" s="43"/>
      <c r="T6" s="43"/>
      <c r="U6" s="43"/>
    </row>
    <row r="7" spans="1:21">
      <c r="B7" s="23">
        <v>2011</v>
      </c>
      <c r="C7" s="112">
        <v>1701</v>
      </c>
      <c r="D7" s="8">
        <v>41301</v>
      </c>
      <c r="E7" s="14">
        <f t="shared" si="0"/>
        <v>1269.3082605775687</v>
      </c>
      <c r="F7" s="14">
        <f t="shared" si="1"/>
        <v>196.67077300218523</v>
      </c>
      <c r="G7" s="14">
        <f t="shared" si="2"/>
        <v>1072.6374875753836</v>
      </c>
      <c r="H7" s="14">
        <f t="shared" si="3"/>
        <v>6.4539750426641449</v>
      </c>
      <c r="I7" s="8">
        <v>13401</v>
      </c>
      <c r="J7" s="8">
        <v>2100007</v>
      </c>
      <c r="L7" s="43"/>
      <c r="M7" s="43"/>
      <c r="N7" s="43"/>
      <c r="O7" s="43"/>
      <c r="P7" s="43"/>
      <c r="Q7" s="43"/>
      <c r="R7" s="35"/>
      <c r="S7" s="43"/>
      <c r="T7" s="43"/>
      <c r="U7" s="43"/>
    </row>
    <row r="8" spans="1:21">
      <c r="B8" s="23">
        <v>2012</v>
      </c>
      <c r="C8" s="112">
        <v>1852</v>
      </c>
      <c r="D8" s="8">
        <v>45370</v>
      </c>
      <c r="E8" s="14">
        <f t="shared" si="0"/>
        <v>1332.6617255522774</v>
      </c>
      <c r="F8" s="14">
        <f t="shared" si="1"/>
        <v>211.66622890277395</v>
      </c>
      <c r="G8" s="14">
        <f t="shared" si="2"/>
        <v>1120.9954966495034</v>
      </c>
      <c r="H8" s="14">
        <f t="shared" si="3"/>
        <v>6.2960526696226902</v>
      </c>
      <c r="I8" s="8">
        <v>13897</v>
      </c>
      <c r="J8" s="8">
        <v>2143469</v>
      </c>
    </row>
    <row r="9" spans="1:21">
      <c r="B9" s="23">
        <v>2013</v>
      </c>
      <c r="C9" s="112">
        <v>1854</v>
      </c>
      <c r="D9" s="8">
        <v>46851</v>
      </c>
      <c r="E9" s="14">
        <f t="shared" si="0"/>
        <v>1282.7786618695081</v>
      </c>
      <c r="F9" s="14">
        <f t="shared" si="1"/>
        <v>213.88609267895174</v>
      </c>
      <c r="G9" s="14">
        <f t="shared" si="2"/>
        <v>1068.8925691905565</v>
      </c>
      <c r="H9" s="14">
        <f t="shared" si="3"/>
        <v>5.9974851370771001</v>
      </c>
      <c r="I9" s="8">
        <v>14453</v>
      </c>
      <c r="J9" s="8">
        <v>2190465</v>
      </c>
    </row>
    <row r="10" spans="1:21">
      <c r="B10" s="23">
        <v>2014</v>
      </c>
      <c r="C10" s="112">
        <v>1906</v>
      </c>
      <c r="D10" s="8">
        <v>45236</v>
      </c>
      <c r="E10" s="14">
        <f t="shared" si="0"/>
        <v>1272.9579910505577</v>
      </c>
      <c r="F10" s="14">
        <f t="shared" si="1"/>
        <v>202.27802003999415</v>
      </c>
      <c r="G10" s="14">
        <f t="shared" si="2"/>
        <v>1070.6799710105636</v>
      </c>
      <c r="H10" s="14">
        <f t="shared" si="3"/>
        <v>6.2931107927538052</v>
      </c>
      <c r="I10" s="8">
        <v>14973</v>
      </c>
      <c r="J10" s="8">
        <v>2236328</v>
      </c>
    </row>
    <row r="11" spans="1:21">
      <c r="B11" s="23">
        <v>2015</v>
      </c>
      <c r="C11" s="112">
        <v>1952</v>
      </c>
      <c r="D11" s="8">
        <v>43937</v>
      </c>
      <c r="E11" s="14">
        <f t="shared" si="0"/>
        <v>1257.6509245538302</v>
      </c>
      <c r="F11" s="14">
        <f t="shared" si="1"/>
        <v>192.34751347378202</v>
      </c>
      <c r="G11" s="14">
        <f t="shared" si="2"/>
        <v>1065.3034110800481</v>
      </c>
      <c r="H11" s="14">
        <f t="shared" si="3"/>
        <v>6.5384308943783394</v>
      </c>
      <c r="I11" s="8">
        <v>15521</v>
      </c>
      <c r="J11" s="8">
        <v>2284251</v>
      </c>
    </row>
    <row r="12" spans="1:21">
      <c r="B12" s="23">
        <v>2016</v>
      </c>
      <c r="C12" s="112">
        <v>1952</v>
      </c>
      <c r="D12" s="8">
        <v>43166</v>
      </c>
      <c r="E12" s="14">
        <f t="shared" si="0"/>
        <v>1213.7039109618852</v>
      </c>
      <c r="F12" s="14">
        <f t="shared" si="1"/>
        <v>184.47032197049828</v>
      </c>
      <c r="G12" s="14">
        <f t="shared" si="2"/>
        <v>1029.233588991387</v>
      </c>
      <c r="H12" s="14">
        <f t="shared" si="3"/>
        <v>6.5793993201572487</v>
      </c>
      <c r="I12" s="8">
        <v>16083</v>
      </c>
      <c r="J12" s="8">
        <v>2339997</v>
      </c>
    </row>
    <row r="13" spans="1:21">
      <c r="B13" s="23">
        <v>2017</v>
      </c>
      <c r="C13" s="112">
        <v>1990</v>
      </c>
      <c r="D13" s="8">
        <v>42733</v>
      </c>
      <c r="E13" s="14">
        <f t="shared" si="0"/>
        <v>1195.7697392140367</v>
      </c>
      <c r="F13" s="14">
        <f t="shared" si="1"/>
        <v>177.99468677550252</v>
      </c>
      <c r="G13" s="14">
        <f t="shared" si="2"/>
        <v>1017.7750524385342</v>
      </c>
      <c r="H13" s="14">
        <f t="shared" si="3"/>
        <v>6.7180080533651694</v>
      </c>
      <c r="I13" s="8">
        <v>16642</v>
      </c>
      <c r="J13" s="8">
        <v>2400802</v>
      </c>
    </row>
    <row r="14" spans="1:21" ht="15" thickBot="1">
      <c r="B14" s="24">
        <v>2018</v>
      </c>
      <c r="C14" s="113">
        <v>2102</v>
      </c>
      <c r="D14" s="10">
        <v>43786</v>
      </c>
      <c r="E14" s="15">
        <f t="shared" si="0"/>
        <v>1222.5905891932764</v>
      </c>
      <c r="F14" s="15">
        <f t="shared" si="1"/>
        <v>178.0144473608035</v>
      </c>
      <c r="G14" s="15">
        <f t="shared" si="2"/>
        <v>1044.5761418324728</v>
      </c>
      <c r="H14" s="15">
        <f t="shared" si="3"/>
        <v>6.8679290210378463</v>
      </c>
      <c r="I14" s="10">
        <v>17193</v>
      </c>
      <c r="J14" s="10">
        <v>2459688</v>
      </c>
    </row>
    <row r="15" spans="1:21">
      <c r="B15" s="48" t="s">
        <v>114</v>
      </c>
    </row>
    <row r="16" spans="1:21">
      <c r="B16" s="39" t="s">
        <v>122</v>
      </c>
    </row>
    <row r="17" spans="2:12" ht="25" customHeight="1">
      <c r="B17" s="132" t="s">
        <v>123</v>
      </c>
      <c r="C17" s="132"/>
      <c r="D17" s="132"/>
      <c r="E17" s="132"/>
      <c r="F17" s="132"/>
      <c r="G17" s="132"/>
      <c r="H17" s="132"/>
      <c r="I17" s="132"/>
      <c r="J17" s="132"/>
      <c r="K17" s="132"/>
      <c r="L17" s="132"/>
    </row>
    <row r="18" spans="2:12">
      <c r="B18" s="39" t="s">
        <v>84</v>
      </c>
    </row>
    <row r="19" spans="2:12">
      <c r="B19" s="39" t="s">
        <v>118</v>
      </c>
    </row>
    <row r="20" spans="2:12" s="43" customFormat="1" ht="25" customHeight="1">
      <c r="B20" s="132" t="s">
        <v>115</v>
      </c>
      <c r="C20" s="132"/>
      <c r="D20" s="132"/>
      <c r="E20" s="132"/>
      <c r="F20" s="132"/>
      <c r="G20" s="132"/>
      <c r="H20" s="132"/>
      <c r="I20" s="132"/>
      <c r="J20" s="132"/>
      <c r="K20" s="132"/>
      <c r="L20" s="132"/>
    </row>
    <row r="21" spans="2:12">
      <c r="B21" s="11" t="s">
        <v>49</v>
      </c>
    </row>
    <row r="22" spans="2:12" s="43" customFormat="1" ht="25" customHeight="1">
      <c r="B22" s="132" t="s">
        <v>50</v>
      </c>
      <c r="C22" s="132"/>
      <c r="D22" s="132"/>
      <c r="E22" s="132"/>
      <c r="F22" s="132"/>
      <c r="G22" s="132"/>
      <c r="H22" s="132"/>
      <c r="I22" s="132"/>
      <c r="J22" s="132"/>
      <c r="K22" s="132"/>
      <c r="L22" s="132"/>
    </row>
    <row r="23" spans="2:12">
      <c r="B23" s="11" t="s">
        <v>207</v>
      </c>
    </row>
  </sheetData>
  <mergeCells count="3">
    <mergeCell ref="B17:L17"/>
    <mergeCell ref="B20:L20"/>
    <mergeCell ref="B22:L22"/>
  </mergeCells>
  <hyperlinks>
    <hyperlink ref="A1" location="Index!A1" display="Index" xr:uid="{28BC7105-4C1E-4CDA-B793-087838DC1964}"/>
  </hyperlinks>
  <pageMargins left="0.7" right="0.7" top="0.75" bottom="0.75" header="0.3" footer="0.3"/>
  <pageSetup paperSize="9" scale="85" orientation="landscape" r:id="rId1"/>
  <headerFooter>
    <oddFooter>&amp;L&amp;1#&amp;"Arial"&amp;11&amp;KA80000PROTECTED: CABINET-IN-CONFIDENCE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M37"/>
  <sheetViews>
    <sheetView showGridLines="0" zoomScaleNormal="100" zoomScaleSheetLayoutView="115" workbookViewId="0">
      <selection activeCell="B22" activeCellId="1" sqref="B3:B13 B22:B32"/>
    </sheetView>
  </sheetViews>
  <sheetFormatPr defaultRowHeight="14.5"/>
  <cols>
    <col min="3" max="3" width="9.1796875" style="45"/>
    <col min="4" max="4" width="13" customWidth="1"/>
    <col min="5" max="5" width="13.1796875" customWidth="1"/>
    <col min="6" max="6" width="14.26953125" style="43" customWidth="1"/>
    <col min="7" max="7" width="15" style="43" customWidth="1"/>
    <col min="8" max="8" width="11.54296875" customWidth="1"/>
    <col min="9" max="9" width="17" customWidth="1"/>
    <col min="10" max="10" width="13.26953125" customWidth="1"/>
    <col min="11" max="11" width="14.453125" style="43" customWidth="1"/>
    <col min="12" max="12" width="5" customWidth="1"/>
  </cols>
  <sheetData>
    <row r="1" spans="1:13" ht="15" thickBot="1">
      <c r="A1" s="4" t="s">
        <v>0</v>
      </c>
      <c r="B1" s="16" t="s">
        <v>68</v>
      </c>
      <c r="D1" s="77"/>
      <c r="E1" s="77"/>
      <c r="F1" s="77"/>
      <c r="G1" s="77"/>
      <c r="H1" s="77"/>
      <c r="M1" s="4"/>
    </row>
    <row r="2" spans="1:13" ht="46.5" customHeight="1" thickBot="1">
      <c r="B2" s="6" t="s">
        <v>43</v>
      </c>
      <c r="C2" s="109" t="s">
        <v>44</v>
      </c>
      <c r="D2" s="17" t="s">
        <v>45</v>
      </c>
      <c r="E2" s="17" t="s">
        <v>183</v>
      </c>
      <c r="F2" s="17" t="s">
        <v>145</v>
      </c>
      <c r="G2" s="17" t="s">
        <v>146</v>
      </c>
      <c r="H2" s="17" t="s">
        <v>147</v>
      </c>
      <c r="I2" s="6" t="s">
        <v>47</v>
      </c>
      <c r="J2" s="6" t="s">
        <v>119</v>
      </c>
      <c r="K2" s="6" t="s">
        <v>120</v>
      </c>
      <c r="L2" s="60"/>
    </row>
    <row r="3" spans="1:13">
      <c r="B3" s="27" t="s">
        <v>231</v>
      </c>
      <c r="C3" s="110">
        <v>270</v>
      </c>
      <c r="D3" s="82">
        <v>5602</v>
      </c>
      <c r="E3" s="82">
        <v>500</v>
      </c>
      <c r="F3" s="14">
        <f t="shared" ref="F3:F13" si="0">SUM(C3/J3)*10000</f>
        <v>233.80671977831659</v>
      </c>
      <c r="G3" s="14">
        <f t="shared" ref="G3:G13" si="1">SUM(D3/K3)*10000</f>
        <v>28.603997768663508</v>
      </c>
      <c r="H3" s="14">
        <f>F3-G3</f>
        <v>205.20272200965309</v>
      </c>
      <c r="I3" s="14">
        <f>F3/G3</f>
        <v>8.1739175645740847</v>
      </c>
      <c r="J3" s="8">
        <v>11548</v>
      </c>
      <c r="K3" s="8">
        <v>1958467.5</v>
      </c>
      <c r="L3" s="90"/>
    </row>
    <row r="4" spans="1:13">
      <c r="B4" s="27" t="s">
        <v>232</v>
      </c>
      <c r="C4" s="110">
        <v>291</v>
      </c>
      <c r="D4" s="82">
        <v>5503</v>
      </c>
      <c r="E4" s="82">
        <v>800</v>
      </c>
      <c r="F4" s="14">
        <f t="shared" si="0"/>
        <v>241.77467597208374</v>
      </c>
      <c r="G4" s="14">
        <f t="shared" si="1"/>
        <v>27.405685571675978</v>
      </c>
      <c r="H4" s="14">
        <f t="shared" ref="H4:H13" si="2">F4-G4</f>
        <v>214.36899040040777</v>
      </c>
      <c r="I4" s="14">
        <f t="shared" ref="I4:I13" si="3">F4/G4</f>
        <v>8.8220626825683226</v>
      </c>
      <c r="J4" s="8">
        <v>12036</v>
      </c>
      <c r="K4" s="8">
        <v>2007977.5</v>
      </c>
      <c r="L4" s="90"/>
    </row>
    <row r="5" spans="1:13">
      <c r="B5" s="27" t="s">
        <v>218</v>
      </c>
      <c r="C5" s="110">
        <v>371</v>
      </c>
      <c r="D5" s="82">
        <v>6657</v>
      </c>
      <c r="E5" s="82">
        <v>318</v>
      </c>
      <c r="F5" s="14">
        <f t="shared" si="0"/>
        <v>295.82967865401486</v>
      </c>
      <c r="G5" s="14">
        <f t="shared" si="1"/>
        <v>32.433973088620945</v>
      </c>
      <c r="H5" s="14">
        <f t="shared" si="2"/>
        <v>263.39570556539388</v>
      </c>
      <c r="I5" s="14">
        <f t="shared" si="3"/>
        <v>9.1209818126723121</v>
      </c>
      <c r="J5" s="8">
        <v>12541</v>
      </c>
      <c r="K5" s="8">
        <v>2052477.5</v>
      </c>
      <c r="L5" s="90"/>
    </row>
    <row r="6" spans="1:13">
      <c r="B6" s="27" t="s">
        <v>219</v>
      </c>
      <c r="C6" s="110">
        <v>391</v>
      </c>
      <c r="D6" s="82">
        <v>6858</v>
      </c>
      <c r="E6" s="82">
        <v>294</v>
      </c>
      <c r="F6" s="14">
        <f t="shared" si="0"/>
        <v>298.33663970700445</v>
      </c>
      <c r="G6" s="14">
        <f t="shared" si="1"/>
        <v>32.887961533841199</v>
      </c>
      <c r="H6" s="14">
        <f t="shared" si="2"/>
        <v>265.44867817316327</v>
      </c>
      <c r="I6" s="14">
        <f t="shared" si="3"/>
        <v>9.0713022575151303</v>
      </c>
      <c r="J6" s="8">
        <v>13106</v>
      </c>
      <c r="K6" s="8">
        <v>2085261.5</v>
      </c>
      <c r="L6" s="90"/>
    </row>
    <row r="7" spans="1:13">
      <c r="B7" s="27" t="s">
        <v>220</v>
      </c>
      <c r="C7" s="110">
        <v>377</v>
      </c>
      <c r="D7" s="82">
        <v>6601</v>
      </c>
      <c r="E7" s="82">
        <v>198</v>
      </c>
      <c r="F7" s="14">
        <f t="shared" si="0"/>
        <v>276.21071140742913</v>
      </c>
      <c r="G7" s="14">
        <f t="shared" si="1"/>
        <v>31.111287067489009</v>
      </c>
      <c r="H7" s="14">
        <f t="shared" si="2"/>
        <v>245.09942433994013</v>
      </c>
      <c r="I7" s="14">
        <f t="shared" si="3"/>
        <v>8.8781512255745483</v>
      </c>
      <c r="J7" s="8">
        <v>13649</v>
      </c>
      <c r="K7" s="8">
        <v>2121738</v>
      </c>
      <c r="L7" s="90"/>
    </row>
    <row r="8" spans="1:13">
      <c r="B8" s="27" t="s">
        <v>221</v>
      </c>
      <c r="C8" s="110">
        <v>406</v>
      </c>
      <c r="D8" s="82">
        <v>6850</v>
      </c>
      <c r="E8" s="82">
        <v>179</v>
      </c>
      <c r="F8" s="14">
        <f t="shared" si="0"/>
        <v>286.41975308641975</v>
      </c>
      <c r="G8" s="14">
        <f t="shared" si="1"/>
        <v>31.611002844067308</v>
      </c>
      <c r="H8" s="14">
        <f t="shared" si="2"/>
        <v>254.80875024235243</v>
      </c>
      <c r="I8" s="14">
        <f t="shared" si="3"/>
        <v>9.060761358925836</v>
      </c>
      <c r="J8" s="8">
        <v>14175</v>
      </c>
      <c r="K8" s="8">
        <v>2166967</v>
      </c>
      <c r="L8" s="90"/>
    </row>
    <row r="9" spans="1:13">
      <c r="B9" s="27" t="s">
        <v>222</v>
      </c>
      <c r="C9" s="110">
        <v>413</v>
      </c>
      <c r="D9" s="82">
        <v>7056</v>
      </c>
      <c r="E9" s="82">
        <v>153</v>
      </c>
      <c r="F9" s="14">
        <f t="shared" si="0"/>
        <v>280.70413919662883</v>
      </c>
      <c r="G9" s="14">
        <f t="shared" si="1"/>
        <v>31.878608283694316</v>
      </c>
      <c r="H9" s="14">
        <f t="shared" si="2"/>
        <v>248.82553091293451</v>
      </c>
      <c r="I9" s="14">
        <f t="shared" si="3"/>
        <v>8.8054075855063925</v>
      </c>
      <c r="J9" s="8">
        <v>14713</v>
      </c>
      <c r="K9" s="8">
        <v>2213396.5</v>
      </c>
      <c r="L9" s="90"/>
    </row>
    <row r="10" spans="1:13">
      <c r="B10" s="27" t="s">
        <v>73</v>
      </c>
      <c r="C10" s="110">
        <v>508</v>
      </c>
      <c r="D10" s="82">
        <v>8148</v>
      </c>
      <c r="E10" s="82">
        <v>213</v>
      </c>
      <c r="F10" s="14">
        <f t="shared" si="0"/>
        <v>333.18029776349448</v>
      </c>
      <c r="G10" s="14">
        <f t="shared" si="1"/>
        <v>36.048479630595992</v>
      </c>
      <c r="H10" s="14">
        <f t="shared" si="2"/>
        <v>297.1318181328985</v>
      </c>
      <c r="I10" s="14">
        <f t="shared" si="3"/>
        <v>9.2425617162702505</v>
      </c>
      <c r="J10" s="8">
        <v>15247</v>
      </c>
      <c r="K10" s="8">
        <v>2260289.5</v>
      </c>
      <c r="L10" s="90"/>
    </row>
    <row r="11" spans="1:13">
      <c r="B11" s="27" t="s">
        <v>229</v>
      </c>
      <c r="C11" s="110">
        <v>650</v>
      </c>
      <c r="D11" s="82">
        <v>10145</v>
      </c>
      <c r="E11" s="82">
        <v>347</v>
      </c>
      <c r="F11" s="14">
        <f t="shared" si="0"/>
        <v>411.34033666624481</v>
      </c>
      <c r="G11" s="14">
        <f t="shared" si="1"/>
        <v>43.877404499066657</v>
      </c>
      <c r="H11" s="14">
        <f t="shared" si="2"/>
        <v>367.46293216717817</v>
      </c>
      <c r="I11" s="14">
        <f t="shared" si="3"/>
        <v>9.3747645596264633</v>
      </c>
      <c r="J11" s="8">
        <v>15802</v>
      </c>
      <c r="K11" s="8">
        <v>2312124</v>
      </c>
      <c r="L11" s="90"/>
    </row>
    <row r="12" spans="1:13">
      <c r="B12" s="27" t="s">
        <v>224</v>
      </c>
      <c r="C12" s="110">
        <v>705</v>
      </c>
      <c r="D12" s="82">
        <v>10487</v>
      </c>
      <c r="E12" s="82">
        <v>352</v>
      </c>
      <c r="F12" s="14">
        <f t="shared" si="0"/>
        <v>430.86325439266619</v>
      </c>
      <c r="G12" s="14">
        <f t="shared" si="1"/>
        <v>44.241487563594241</v>
      </c>
      <c r="H12" s="14">
        <f t="shared" si="2"/>
        <v>386.62176682907193</v>
      </c>
      <c r="I12" s="14">
        <f t="shared" si="3"/>
        <v>9.7388961836630941</v>
      </c>
      <c r="J12" s="8">
        <v>16362.5</v>
      </c>
      <c r="K12" s="8">
        <v>2370399.5</v>
      </c>
      <c r="L12" s="90"/>
    </row>
    <row r="13" spans="1:13" ht="15" thickBot="1">
      <c r="B13" s="28" t="s">
        <v>225</v>
      </c>
      <c r="C13" s="111">
        <v>764</v>
      </c>
      <c r="D13" s="83">
        <v>10826</v>
      </c>
      <c r="E13" s="83">
        <v>348</v>
      </c>
      <c r="F13" s="15">
        <f t="shared" si="0"/>
        <v>451.6033692921531</v>
      </c>
      <c r="G13" s="15">
        <f t="shared" si="1"/>
        <v>44.546948970165559</v>
      </c>
      <c r="H13" s="15">
        <f t="shared" si="2"/>
        <v>407.05642032198756</v>
      </c>
      <c r="I13" s="15">
        <f t="shared" si="3"/>
        <v>10.137694718320789</v>
      </c>
      <c r="J13" s="10">
        <v>16917.5</v>
      </c>
      <c r="K13" s="10">
        <v>2430245</v>
      </c>
      <c r="L13" s="90"/>
    </row>
    <row r="14" spans="1:13">
      <c r="B14" s="48" t="s">
        <v>151</v>
      </c>
      <c r="I14" s="43"/>
      <c r="J14" s="43"/>
    </row>
    <row r="15" spans="1:13" s="43" customFormat="1">
      <c r="B15" s="39" t="s">
        <v>122</v>
      </c>
      <c r="C15" s="45"/>
    </row>
    <row r="16" spans="1:13" s="43" customFormat="1" ht="25" customHeight="1">
      <c r="B16" s="132" t="s">
        <v>123</v>
      </c>
      <c r="C16" s="132"/>
      <c r="D16" s="132"/>
      <c r="E16" s="132"/>
      <c r="F16" s="132"/>
      <c r="G16" s="132"/>
      <c r="H16" s="132"/>
      <c r="I16" s="132"/>
      <c r="J16" s="132"/>
      <c r="K16" s="132"/>
      <c r="L16" s="132"/>
    </row>
    <row r="17" spans="2:12" s="43" customFormat="1">
      <c r="B17" s="39" t="s">
        <v>84</v>
      </c>
      <c r="C17" s="45"/>
    </row>
    <row r="18" spans="2:12" s="43" customFormat="1">
      <c r="B18" s="39" t="s">
        <v>133</v>
      </c>
      <c r="C18" s="45"/>
    </row>
    <row r="19" spans="2:12" s="43" customFormat="1">
      <c r="C19" s="45"/>
      <c r="F19" s="88"/>
      <c r="G19" s="88"/>
    </row>
    <row r="20" spans="2:12" ht="15" thickBot="1">
      <c r="B20" s="16" t="s">
        <v>69</v>
      </c>
      <c r="E20" s="77"/>
      <c r="F20" s="17"/>
      <c r="G20" s="17"/>
      <c r="H20" s="77"/>
      <c r="I20" s="43"/>
      <c r="J20" s="43"/>
    </row>
    <row r="21" spans="2:12" ht="47.25" customHeight="1" thickBot="1">
      <c r="B21" s="6" t="s">
        <v>43</v>
      </c>
      <c r="C21" s="109" t="s">
        <v>44</v>
      </c>
      <c r="D21" s="6" t="s">
        <v>45</v>
      </c>
      <c r="E21" s="17" t="s">
        <v>183</v>
      </c>
      <c r="F21" s="17" t="s">
        <v>145</v>
      </c>
      <c r="G21" s="17" t="s">
        <v>146</v>
      </c>
      <c r="H21" s="17" t="s">
        <v>147</v>
      </c>
      <c r="I21" s="6" t="s">
        <v>47</v>
      </c>
      <c r="J21" s="6" t="s">
        <v>119</v>
      </c>
      <c r="K21" s="6" t="s">
        <v>120</v>
      </c>
      <c r="L21" s="60"/>
    </row>
    <row r="22" spans="2:12">
      <c r="B22" s="27" t="s">
        <v>231</v>
      </c>
      <c r="C22" s="110">
        <v>221</v>
      </c>
      <c r="D22" s="82">
        <v>3704</v>
      </c>
      <c r="E22" s="82">
        <v>7</v>
      </c>
      <c r="F22" s="14">
        <f t="shared" ref="F22:F32" si="4">SUM(C22/J22)*10000</f>
        <v>191.37512989262208</v>
      </c>
      <c r="G22" s="14">
        <f t="shared" ref="G22:G32" si="5">SUM(D22/K22)*10000</f>
        <v>18.91274682883428</v>
      </c>
      <c r="H22" s="14">
        <f>F22-G22</f>
        <v>172.4623830637878</v>
      </c>
      <c r="I22" s="14">
        <f>F22/G22</f>
        <v>10.11884374198107</v>
      </c>
      <c r="J22" s="8">
        <v>11548</v>
      </c>
      <c r="K22" s="8">
        <v>1958467.5</v>
      </c>
      <c r="L22" s="90"/>
    </row>
    <row r="23" spans="2:12">
      <c r="B23" s="27" t="s">
        <v>232</v>
      </c>
      <c r="C23" s="110">
        <v>232</v>
      </c>
      <c r="D23" s="82">
        <v>3759</v>
      </c>
      <c r="E23" s="82">
        <v>12</v>
      </c>
      <c r="F23" s="14">
        <f t="shared" si="4"/>
        <v>192.75506812894648</v>
      </c>
      <c r="G23" s="14">
        <f t="shared" si="5"/>
        <v>18.72032928655824</v>
      </c>
      <c r="H23" s="14">
        <f t="shared" ref="H23:H32" si="6">F23-G23</f>
        <v>174.03473884238824</v>
      </c>
      <c r="I23" s="14">
        <f t="shared" ref="I23:I32" si="7">F23/G23</f>
        <v>10.29656397483085</v>
      </c>
      <c r="J23" s="8">
        <v>12036</v>
      </c>
      <c r="K23" s="8">
        <v>2007977.5</v>
      </c>
      <c r="L23" s="90"/>
    </row>
    <row r="24" spans="2:12">
      <c r="B24" s="27" t="s">
        <v>218</v>
      </c>
      <c r="C24" s="110">
        <v>247</v>
      </c>
      <c r="D24" s="82">
        <v>3817</v>
      </c>
      <c r="E24" s="82">
        <v>100</v>
      </c>
      <c r="F24" s="14">
        <f t="shared" si="4"/>
        <v>196.95399090981579</v>
      </c>
      <c r="G24" s="14">
        <f t="shared" si="5"/>
        <v>18.597036995533447</v>
      </c>
      <c r="H24" s="14">
        <f t="shared" si="6"/>
        <v>178.35695391428234</v>
      </c>
      <c r="I24" s="14">
        <f t="shared" si="7"/>
        <v>10.590611340780756</v>
      </c>
      <c r="J24" s="8">
        <v>12541</v>
      </c>
      <c r="K24" s="8">
        <v>2052477.5</v>
      </c>
      <c r="L24" s="90"/>
    </row>
    <row r="25" spans="2:12">
      <c r="B25" s="27" t="s">
        <v>219</v>
      </c>
      <c r="C25" s="110">
        <v>261</v>
      </c>
      <c r="D25" s="82">
        <v>3969</v>
      </c>
      <c r="E25" s="82">
        <v>42</v>
      </c>
      <c r="F25" s="14">
        <f t="shared" si="4"/>
        <v>199.14542957424081</v>
      </c>
      <c r="G25" s="14">
        <f t="shared" si="5"/>
        <v>19.033584037301797</v>
      </c>
      <c r="H25" s="14">
        <f t="shared" si="6"/>
        <v>180.111845536939</v>
      </c>
      <c r="I25" s="14">
        <f t="shared" si="7"/>
        <v>10.462844474480367</v>
      </c>
      <c r="J25" s="8">
        <v>13106</v>
      </c>
      <c r="K25" s="8">
        <v>2085261.5</v>
      </c>
      <c r="L25" s="90"/>
    </row>
    <row r="26" spans="2:12">
      <c r="B26" s="27" t="s">
        <v>220</v>
      </c>
      <c r="C26" s="110">
        <v>293</v>
      </c>
      <c r="D26" s="82">
        <v>4167</v>
      </c>
      <c r="E26" s="82">
        <v>45</v>
      </c>
      <c r="F26" s="14">
        <f t="shared" si="4"/>
        <v>214.66774122646348</v>
      </c>
      <c r="G26" s="14">
        <f t="shared" si="5"/>
        <v>19.639559644027681</v>
      </c>
      <c r="H26" s="14">
        <f t="shared" si="6"/>
        <v>195.02818158243579</v>
      </c>
      <c r="I26" s="14">
        <f t="shared" si="7"/>
        <v>10.930374464467342</v>
      </c>
      <c r="J26" s="8">
        <v>13649</v>
      </c>
      <c r="K26" s="8">
        <v>2121738</v>
      </c>
      <c r="L26" s="90"/>
    </row>
    <row r="27" spans="2:12">
      <c r="B27" s="27" t="s">
        <v>221</v>
      </c>
      <c r="C27" s="110">
        <v>344</v>
      </c>
      <c r="D27" s="82">
        <v>4375</v>
      </c>
      <c r="E27" s="82">
        <v>58</v>
      </c>
      <c r="F27" s="14">
        <f t="shared" si="4"/>
        <v>242.68077601410934</v>
      </c>
      <c r="G27" s="14">
        <f t="shared" si="5"/>
        <v>20.189509115736421</v>
      </c>
      <c r="H27" s="14">
        <f t="shared" si="6"/>
        <v>222.49126689837291</v>
      </c>
      <c r="I27" s="14">
        <f t="shared" si="7"/>
        <v>12.020142472159232</v>
      </c>
      <c r="J27" s="8">
        <v>14175</v>
      </c>
      <c r="K27" s="8">
        <v>2166967</v>
      </c>
      <c r="L27" s="90"/>
    </row>
    <row r="28" spans="2:12">
      <c r="B28" s="27" t="s">
        <v>222</v>
      </c>
      <c r="C28" s="110">
        <v>411</v>
      </c>
      <c r="D28" s="82">
        <v>4915</v>
      </c>
      <c r="E28" s="82">
        <v>71</v>
      </c>
      <c r="F28" s="14">
        <f t="shared" si="4"/>
        <v>279.34479711819478</v>
      </c>
      <c r="G28" s="14">
        <f t="shared" si="5"/>
        <v>22.205691569495119</v>
      </c>
      <c r="H28" s="14">
        <f t="shared" si="6"/>
        <v>257.13910554869966</v>
      </c>
      <c r="I28" s="14">
        <f t="shared" si="7"/>
        <v>12.579873778934331</v>
      </c>
      <c r="J28" s="8">
        <v>14713</v>
      </c>
      <c r="K28" s="8">
        <v>2213396.5</v>
      </c>
      <c r="L28" s="90"/>
    </row>
    <row r="29" spans="2:12">
      <c r="B29" s="27" t="s">
        <v>73</v>
      </c>
      <c r="C29" s="110">
        <v>464</v>
      </c>
      <c r="D29" s="82">
        <v>5391</v>
      </c>
      <c r="E29" s="82">
        <v>60</v>
      </c>
      <c r="F29" s="14">
        <f t="shared" si="4"/>
        <v>304.3221617367351</v>
      </c>
      <c r="G29" s="14">
        <f t="shared" si="5"/>
        <v>23.850927060449557</v>
      </c>
      <c r="H29" s="14">
        <f t="shared" si="6"/>
        <v>280.47123467628552</v>
      </c>
      <c r="I29" s="14">
        <f t="shared" si="7"/>
        <v>12.759343105005456</v>
      </c>
      <c r="J29" s="8">
        <v>15247</v>
      </c>
      <c r="K29" s="8">
        <v>2260289.5</v>
      </c>
      <c r="L29" s="90"/>
    </row>
    <row r="30" spans="2:12">
      <c r="B30" s="27" t="s">
        <v>229</v>
      </c>
      <c r="C30" s="110">
        <v>463</v>
      </c>
      <c r="D30" s="82">
        <v>5342</v>
      </c>
      <c r="E30" s="82">
        <v>86</v>
      </c>
      <c r="F30" s="14">
        <f t="shared" si="4"/>
        <v>293.00088596380203</v>
      </c>
      <c r="G30" s="14">
        <f t="shared" si="5"/>
        <v>23.104297174373002</v>
      </c>
      <c r="H30" s="14">
        <f t="shared" si="6"/>
        <v>269.89658878942902</v>
      </c>
      <c r="I30" s="14">
        <f t="shared" si="7"/>
        <v>12.681661932949639</v>
      </c>
      <c r="J30" s="8">
        <v>15802</v>
      </c>
      <c r="K30" s="8">
        <v>2312124</v>
      </c>
      <c r="L30" s="90"/>
    </row>
    <row r="31" spans="2:12">
      <c r="B31" s="27" t="s">
        <v>224</v>
      </c>
      <c r="C31" s="110">
        <v>524</v>
      </c>
      <c r="D31" s="82">
        <v>5779</v>
      </c>
      <c r="E31" s="82">
        <v>79</v>
      </c>
      <c r="F31" s="14">
        <f t="shared" si="4"/>
        <v>320.24446142093205</v>
      </c>
      <c r="G31" s="14">
        <f t="shared" si="5"/>
        <v>24.379856644417956</v>
      </c>
      <c r="H31" s="14">
        <f t="shared" si="6"/>
        <v>295.86460477651411</v>
      </c>
      <c r="I31" s="14">
        <f t="shared" si="7"/>
        <v>13.135617083058429</v>
      </c>
      <c r="J31" s="8">
        <v>16362.5</v>
      </c>
      <c r="K31" s="8">
        <v>2370399.5</v>
      </c>
      <c r="L31" s="90"/>
    </row>
    <row r="32" spans="2:12" ht="15" thickBot="1">
      <c r="B32" s="28" t="s">
        <v>225</v>
      </c>
      <c r="C32" s="111">
        <v>574</v>
      </c>
      <c r="D32" s="83">
        <v>6097</v>
      </c>
      <c r="E32" s="83">
        <v>74</v>
      </c>
      <c r="F32" s="15">
        <f t="shared" si="4"/>
        <v>339.29363085562289</v>
      </c>
      <c r="G32" s="15">
        <f t="shared" si="5"/>
        <v>25.088005530306614</v>
      </c>
      <c r="H32" s="15">
        <f t="shared" si="6"/>
        <v>314.2056253253163</v>
      </c>
      <c r="I32" s="15">
        <f t="shared" si="7"/>
        <v>13.524137279296758</v>
      </c>
      <c r="J32" s="10">
        <v>16917.5</v>
      </c>
      <c r="K32" s="10">
        <v>2430245</v>
      </c>
      <c r="L32" s="90"/>
    </row>
    <row r="33" spans="2:12">
      <c r="B33" s="48" t="s">
        <v>151</v>
      </c>
    </row>
    <row r="34" spans="2:12">
      <c r="B34" s="39" t="s">
        <v>122</v>
      </c>
    </row>
    <row r="35" spans="2:12" ht="25" customHeight="1">
      <c r="B35" s="132" t="s">
        <v>123</v>
      </c>
      <c r="C35" s="132"/>
      <c r="D35" s="132"/>
      <c r="E35" s="132"/>
      <c r="F35" s="132"/>
      <c r="G35" s="132"/>
      <c r="H35" s="132"/>
      <c r="I35" s="132"/>
      <c r="J35" s="132"/>
      <c r="K35" s="132"/>
      <c r="L35" s="132"/>
    </row>
    <row r="36" spans="2:12">
      <c r="B36" s="39" t="s">
        <v>84</v>
      </c>
    </row>
    <row r="37" spans="2:12" ht="14.25" customHeight="1">
      <c r="B37" s="39" t="s">
        <v>133</v>
      </c>
    </row>
  </sheetData>
  <mergeCells count="2">
    <mergeCell ref="B35:L35"/>
    <mergeCell ref="B16:L16"/>
  </mergeCells>
  <hyperlinks>
    <hyperlink ref="A1" location="Index!A1" display="Index" xr:uid="{8BFA7B28-50AA-4FBB-9660-AC5608EB806F}"/>
  </hyperlinks>
  <pageMargins left="0.7" right="0.7" top="0.75" bottom="0.75" header="0.3" footer="0.3"/>
  <pageSetup paperSize="9" scale="76" orientation="landscape" r:id="rId1"/>
  <headerFooter>
    <oddFooter>&amp;L&amp;1#&amp;"Arial"&amp;11&amp;KA80000PROTECTED: CABINET-IN-CONFIDENCE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H15"/>
  <sheetViews>
    <sheetView showGridLines="0" zoomScaleNormal="100" zoomScaleSheetLayoutView="160" workbookViewId="0">
      <selection activeCell="B3" sqref="B3:B13"/>
    </sheetView>
  </sheetViews>
  <sheetFormatPr defaultRowHeight="14.5"/>
  <cols>
    <col min="3" max="3" width="15.26953125" customWidth="1"/>
    <col min="4" max="4" width="15.7265625" customWidth="1"/>
    <col min="5" max="5" width="15.453125" customWidth="1"/>
    <col min="6" max="6" width="16" customWidth="1"/>
  </cols>
  <sheetData>
    <row r="1" spans="1:8" ht="15" thickBot="1">
      <c r="A1" s="4" t="s">
        <v>0</v>
      </c>
      <c r="B1" s="16" t="s">
        <v>174</v>
      </c>
    </row>
    <row r="2" spans="1:8" ht="46.5" thickBot="1">
      <c r="B2" s="6" t="s">
        <v>43</v>
      </c>
      <c r="C2" s="6" t="s">
        <v>131</v>
      </c>
      <c r="D2" s="6" t="s">
        <v>132</v>
      </c>
      <c r="E2" s="6" t="s">
        <v>64</v>
      </c>
      <c r="F2" s="6" t="s">
        <v>65</v>
      </c>
      <c r="G2" s="6" t="s">
        <v>61</v>
      </c>
      <c r="H2" s="6" t="s">
        <v>47</v>
      </c>
    </row>
    <row r="3" spans="1:8">
      <c r="B3" s="27" t="s">
        <v>231</v>
      </c>
      <c r="C3" s="7">
        <v>101</v>
      </c>
      <c r="D3" s="7">
        <v>949</v>
      </c>
      <c r="E3" s="25">
        <v>0.51300000000000001</v>
      </c>
      <c r="F3" s="25">
        <v>0.34899999999999998</v>
      </c>
      <c r="G3" s="25">
        <f>E3-F3</f>
        <v>0.16400000000000003</v>
      </c>
      <c r="H3" s="14">
        <f>E3/F3</f>
        <v>1.4699140401146134</v>
      </c>
    </row>
    <row r="4" spans="1:8">
      <c r="B4" s="27" t="s">
        <v>232</v>
      </c>
      <c r="C4" s="7">
        <v>96</v>
      </c>
      <c r="D4" s="7">
        <v>976</v>
      </c>
      <c r="E4" s="25">
        <v>0.503</v>
      </c>
      <c r="F4" s="25">
        <v>0.33600000000000002</v>
      </c>
      <c r="G4" s="25">
        <f t="shared" ref="G4:G12" si="0">E4-F4</f>
        <v>0.16699999999999998</v>
      </c>
      <c r="H4" s="14">
        <f t="shared" ref="H4:H13" si="1">E4/F4</f>
        <v>1.4970238095238095</v>
      </c>
    </row>
    <row r="5" spans="1:8">
      <c r="B5" s="27" t="s">
        <v>218</v>
      </c>
      <c r="C5" s="7">
        <v>84</v>
      </c>
      <c r="D5" s="8">
        <v>1000</v>
      </c>
      <c r="E5" s="25">
        <v>0.45200000000000001</v>
      </c>
      <c r="F5" s="25">
        <v>0.32800000000000001</v>
      </c>
      <c r="G5" s="25">
        <f t="shared" si="0"/>
        <v>0.124</v>
      </c>
      <c r="H5" s="14">
        <f t="shared" si="1"/>
        <v>1.3780487804878048</v>
      </c>
    </row>
    <row r="6" spans="1:8">
      <c r="B6" s="27" t="s">
        <v>219</v>
      </c>
      <c r="C6" s="7">
        <v>127</v>
      </c>
      <c r="D6" s="8">
        <v>1110</v>
      </c>
      <c r="E6" s="25">
        <v>0.55000000000000004</v>
      </c>
      <c r="F6" s="25">
        <v>0.36299999999999999</v>
      </c>
      <c r="G6" s="25">
        <f t="shared" si="0"/>
        <v>0.18700000000000006</v>
      </c>
      <c r="H6" s="14">
        <f t="shared" si="1"/>
        <v>1.5151515151515154</v>
      </c>
    </row>
    <row r="7" spans="1:8">
      <c r="B7" s="27" t="s">
        <v>220</v>
      </c>
      <c r="C7" s="7">
        <v>115</v>
      </c>
      <c r="D7" s="8">
        <v>1125</v>
      </c>
      <c r="E7" s="25">
        <v>0.53700000000000003</v>
      </c>
      <c r="F7" s="25">
        <v>0.34799999999999998</v>
      </c>
      <c r="G7" s="25">
        <f t="shared" si="0"/>
        <v>0.18900000000000006</v>
      </c>
      <c r="H7" s="14">
        <f t="shared" si="1"/>
        <v>1.5431034482758623</v>
      </c>
    </row>
    <row r="8" spans="1:8">
      <c r="B8" s="27" t="s">
        <v>221</v>
      </c>
      <c r="C8" s="7">
        <v>139</v>
      </c>
      <c r="D8" s="8">
        <v>1141</v>
      </c>
      <c r="E8" s="25">
        <v>0.51100000000000001</v>
      </c>
      <c r="F8" s="25">
        <v>0.36799999999999999</v>
      </c>
      <c r="G8" s="25">
        <f t="shared" si="0"/>
        <v>0.14300000000000002</v>
      </c>
      <c r="H8" s="14">
        <f t="shared" si="1"/>
        <v>1.3885869565217392</v>
      </c>
    </row>
    <row r="9" spans="1:8">
      <c r="B9" s="27" t="s">
        <v>222</v>
      </c>
      <c r="C9" s="7">
        <v>163</v>
      </c>
      <c r="D9" s="8">
        <v>1296</v>
      </c>
      <c r="E9" s="25">
        <v>0.56999999999999995</v>
      </c>
      <c r="F9" s="25">
        <v>0.38900000000000001</v>
      </c>
      <c r="G9" s="25">
        <f t="shared" si="0"/>
        <v>0.18099999999999994</v>
      </c>
      <c r="H9" s="14">
        <f t="shared" si="1"/>
        <v>1.4652956298200512</v>
      </c>
    </row>
    <row r="10" spans="1:8">
      <c r="B10" s="27" t="s">
        <v>73</v>
      </c>
      <c r="C10" s="7">
        <v>240</v>
      </c>
      <c r="D10" s="8">
        <v>1468</v>
      </c>
      <c r="E10" s="25">
        <v>0.60599999999999998</v>
      </c>
      <c r="F10" s="25">
        <v>0.42799999999999999</v>
      </c>
      <c r="G10" s="25">
        <f t="shared" si="0"/>
        <v>0.17799999999999999</v>
      </c>
      <c r="H10" s="14">
        <f t="shared" si="1"/>
        <v>1.4158878504672896</v>
      </c>
    </row>
    <row r="11" spans="1:8">
      <c r="B11" s="27" t="s">
        <v>229</v>
      </c>
      <c r="C11" s="7">
        <v>185</v>
      </c>
      <c r="D11" s="8">
        <v>1494</v>
      </c>
      <c r="E11" s="25">
        <v>0.55800000000000005</v>
      </c>
      <c r="F11" s="25">
        <v>0.42299999999999999</v>
      </c>
      <c r="G11" s="25">
        <f t="shared" si="0"/>
        <v>0.13500000000000006</v>
      </c>
      <c r="H11" s="14">
        <f t="shared" si="1"/>
        <v>1.3191489361702129</v>
      </c>
    </row>
    <row r="12" spans="1:8">
      <c r="B12" s="27" t="s">
        <v>224</v>
      </c>
      <c r="C12" s="7">
        <v>247</v>
      </c>
      <c r="D12" s="8">
        <v>1780</v>
      </c>
      <c r="E12" s="25">
        <v>0.54600000000000004</v>
      </c>
      <c r="F12" s="25">
        <v>0.43099999999999999</v>
      </c>
      <c r="G12" s="25">
        <f t="shared" si="0"/>
        <v>0.11500000000000005</v>
      </c>
      <c r="H12" s="14">
        <f t="shared" si="1"/>
        <v>1.2668213457076567</v>
      </c>
    </row>
    <row r="13" spans="1:8" ht="15" thickBot="1">
      <c r="B13" s="28" t="s">
        <v>225</v>
      </c>
      <c r="C13" s="9">
        <v>251</v>
      </c>
      <c r="D13" s="10">
        <v>1815</v>
      </c>
      <c r="E13" s="26">
        <v>0.54500000000000004</v>
      </c>
      <c r="F13" s="26">
        <v>0.438</v>
      </c>
      <c r="G13" s="26">
        <f>E13-F13</f>
        <v>0.10700000000000004</v>
      </c>
      <c r="H13" s="15">
        <f t="shared" si="1"/>
        <v>1.2442922374429224</v>
      </c>
    </row>
    <row r="14" spans="1:8">
      <c r="B14" s="48" t="s">
        <v>150</v>
      </c>
    </row>
    <row r="15" spans="1:8">
      <c r="B15" s="39"/>
    </row>
  </sheetData>
  <hyperlinks>
    <hyperlink ref="A1" location="Index!A1" display="Index" xr:uid="{7AD8A518-B791-4EC6-BF5F-0414D99D0E77}"/>
  </hyperlinks>
  <pageMargins left="0.7" right="0.7" top="0.75" bottom="0.75" header="0.3" footer="0.3"/>
  <pageSetup paperSize="9" orientation="landscape" r:id="rId1"/>
  <headerFooter>
    <oddFooter>&amp;L&amp;1#&amp;"Arial"&amp;11&amp;KA80000PROTECTED: CABINET-IN-CONFIDENCE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dimension ref="A1:I16"/>
  <sheetViews>
    <sheetView showGridLines="0" zoomScaleNormal="100" zoomScaleSheetLayoutView="160" workbookViewId="0">
      <selection activeCell="B3" sqref="B3:B13"/>
    </sheetView>
  </sheetViews>
  <sheetFormatPr defaultRowHeight="14.5"/>
  <cols>
    <col min="3" max="3" width="13.26953125" customWidth="1"/>
    <col min="4" max="4" width="15.26953125" customWidth="1"/>
    <col min="5" max="5" width="14.81640625" bestFit="1" customWidth="1"/>
    <col min="6" max="6" width="16.1796875" customWidth="1"/>
    <col min="7" max="7" width="19.26953125" customWidth="1"/>
    <col min="8" max="8" width="20.26953125" customWidth="1"/>
    <col min="9" max="9" width="18.7265625" customWidth="1"/>
  </cols>
  <sheetData>
    <row r="1" spans="1:9" ht="15" thickBot="1">
      <c r="A1" s="4" t="s">
        <v>0</v>
      </c>
      <c r="B1" s="16" t="s">
        <v>70</v>
      </c>
    </row>
    <row r="2" spans="1:9" ht="57.75" customHeight="1" thickBot="1">
      <c r="B2" s="6" t="s">
        <v>43</v>
      </c>
      <c r="C2" s="6" t="s">
        <v>169</v>
      </c>
      <c r="D2" s="6" t="s">
        <v>170</v>
      </c>
      <c r="E2" s="6" t="s">
        <v>171</v>
      </c>
      <c r="F2" s="6" t="s">
        <v>172</v>
      </c>
      <c r="G2" s="6" t="s">
        <v>182</v>
      </c>
      <c r="H2" s="6" t="s">
        <v>180</v>
      </c>
      <c r="I2" s="6" t="s">
        <v>181</v>
      </c>
    </row>
    <row r="3" spans="1:9">
      <c r="B3" s="27" t="s">
        <v>231</v>
      </c>
      <c r="C3" s="86">
        <v>221</v>
      </c>
      <c r="D3" s="82">
        <v>49</v>
      </c>
      <c r="E3" s="82">
        <v>3704</v>
      </c>
      <c r="F3" s="7">
        <v>713</v>
      </c>
      <c r="G3" s="25">
        <f>D3/C3</f>
        <v>0.22171945701357465</v>
      </c>
      <c r="H3" s="25">
        <f>F3/E3</f>
        <v>0.19249460043196545</v>
      </c>
      <c r="I3" s="25">
        <f>D3/SUM(C3+E3)</f>
        <v>1.2484076433121018E-2</v>
      </c>
    </row>
    <row r="4" spans="1:9">
      <c r="B4" s="27" t="s">
        <v>232</v>
      </c>
      <c r="C4" s="86">
        <v>232</v>
      </c>
      <c r="D4" s="82">
        <v>43</v>
      </c>
      <c r="E4" s="82">
        <v>3759</v>
      </c>
      <c r="F4" s="7">
        <v>715</v>
      </c>
      <c r="G4" s="25">
        <f t="shared" ref="G4:G13" si="0">D4/C4</f>
        <v>0.18534482758620691</v>
      </c>
      <c r="H4" s="25">
        <f t="shared" ref="H4:H13" si="1">F4/E4</f>
        <v>0.19021016227720139</v>
      </c>
      <c r="I4" s="25">
        <f t="shared" ref="I4:I13" si="2">D4/SUM(C4+E4)</f>
        <v>1.0774242044600351E-2</v>
      </c>
    </row>
    <row r="5" spans="1:9">
      <c r="B5" s="27" t="s">
        <v>218</v>
      </c>
      <c r="C5" s="86">
        <v>247</v>
      </c>
      <c r="D5" s="82">
        <v>50</v>
      </c>
      <c r="E5" s="82">
        <v>3817</v>
      </c>
      <c r="F5" s="7">
        <v>706</v>
      </c>
      <c r="G5" s="25">
        <f t="shared" si="0"/>
        <v>0.20242914979757085</v>
      </c>
      <c r="H5" s="25">
        <f t="shared" si="1"/>
        <v>0.18496201205134924</v>
      </c>
      <c r="I5" s="25">
        <f t="shared" si="2"/>
        <v>1.2303149606299213E-2</v>
      </c>
    </row>
    <row r="6" spans="1:9">
      <c r="B6" s="27" t="s">
        <v>219</v>
      </c>
      <c r="C6" s="86">
        <v>261</v>
      </c>
      <c r="D6" s="82">
        <v>51</v>
      </c>
      <c r="E6" s="82">
        <v>3969</v>
      </c>
      <c r="F6" s="7">
        <v>714</v>
      </c>
      <c r="G6" s="25">
        <f t="shared" si="0"/>
        <v>0.19540229885057472</v>
      </c>
      <c r="H6" s="25">
        <f t="shared" si="1"/>
        <v>0.17989417989417988</v>
      </c>
      <c r="I6" s="25">
        <f t="shared" si="2"/>
        <v>1.2056737588652482E-2</v>
      </c>
    </row>
    <row r="7" spans="1:9">
      <c r="B7" s="27" t="s">
        <v>220</v>
      </c>
      <c r="C7" s="86">
        <v>293</v>
      </c>
      <c r="D7" s="82">
        <v>61</v>
      </c>
      <c r="E7" s="82">
        <v>4167</v>
      </c>
      <c r="F7" s="7">
        <v>785</v>
      </c>
      <c r="G7" s="25">
        <f t="shared" si="0"/>
        <v>0.20819112627986347</v>
      </c>
      <c r="H7" s="25">
        <f t="shared" si="1"/>
        <v>0.18838492920566355</v>
      </c>
      <c r="I7" s="25">
        <f t="shared" si="2"/>
        <v>1.3677130044843049E-2</v>
      </c>
    </row>
    <row r="8" spans="1:9">
      <c r="B8" s="27" t="s">
        <v>221</v>
      </c>
      <c r="C8" s="86">
        <v>344</v>
      </c>
      <c r="D8" s="82">
        <v>72</v>
      </c>
      <c r="E8" s="82">
        <v>4375</v>
      </c>
      <c r="F8" s="7">
        <v>840</v>
      </c>
      <c r="G8" s="25">
        <f t="shared" si="0"/>
        <v>0.20930232558139536</v>
      </c>
      <c r="H8" s="25">
        <f t="shared" si="1"/>
        <v>0.192</v>
      </c>
      <c r="I8" s="25">
        <f t="shared" si="2"/>
        <v>1.5257469802924348E-2</v>
      </c>
    </row>
    <row r="9" spans="1:9">
      <c r="B9" s="27" t="s">
        <v>222</v>
      </c>
      <c r="C9" s="86">
        <v>411</v>
      </c>
      <c r="D9" s="82">
        <v>80</v>
      </c>
      <c r="E9" s="82">
        <v>4915</v>
      </c>
      <c r="F9" s="7">
        <v>829</v>
      </c>
      <c r="G9" s="25">
        <f t="shared" si="0"/>
        <v>0.19464720194647203</v>
      </c>
      <c r="H9" s="25">
        <f t="shared" si="1"/>
        <v>0.1686673448626653</v>
      </c>
      <c r="I9" s="25">
        <f t="shared" si="2"/>
        <v>1.5020653398422831E-2</v>
      </c>
    </row>
    <row r="10" spans="1:9">
      <c r="B10" s="27" t="s">
        <v>73</v>
      </c>
      <c r="C10" s="86">
        <v>464</v>
      </c>
      <c r="D10" s="82">
        <v>108</v>
      </c>
      <c r="E10" s="82">
        <v>5391</v>
      </c>
      <c r="F10" s="7">
        <v>1158</v>
      </c>
      <c r="G10" s="25">
        <f t="shared" si="0"/>
        <v>0.23275862068965517</v>
      </c>
      <c r="H10" s="25">
        <f t="shared" si="1"/>
        <v>0.21480244852531999</v>
      </c>
      <c r="I10" s="25">
        <f t="shared" si="2"/>
        <v>1.8445772843723313E-2</v>
      </c>
    </row>
    <row r="11" spans="1:9">
      <c r="B11" s="27" t="s">
        <v>229</v>
      </c>
      <c r="C11" s="86">
        <v>463</v>
      </c>
      <c r="D11" s="82">
        <v>140</v>
      </c>
      <c r="E11" s="82">
        <v>5342</v>
      </c>
      <c r="F11" s="7">
        <v>1349</v>
      </c>
      <c r="G11" s="25">
        <f t="shared" si="0"/>
        <v>0.30237580993520519</v>
      </c>
      <c r="H11" s="25">
        <f t="shared" si="1"/>
        <v>0.25252714339198801</v>
      </c>
      <c r="I11" s="25">
        <f t="shared" si="2"/>
        <v>2.4117140396210164E-2</v>
      </c>
    </row>
    <row r="12" spans="1:9">
      <c r="B12" s="27" t="s">
        <v>224</v>
      </c>
      <c r="C12" s="86">
        <v>524</v>
      </c>
      <c r="D12" s="82">
        <v>202</v>
      </c>
      <c r="E12" s="82">
        <v>5779</v>
      </c>
      <c r="F12" s="7">
        <v>1723</v>
      </c>
      <c r="G12" s="25">
        <f t="shared" si="0"/>
        <v>0.38549618320610685</v>
      </c>
      <c r="H12" s="25">
        <f t="shared" si="1"/>
        <v>0.29814846859318223</v>
      </c>
      <c r="I12" s="25">
        <f t="shared" si="2"/>
        <v>3.204823100111058E-2</v>
      </c>
    </row>
    <row r="13" spans="1:9" ht="15" thickBot="1">
      <c r="B13" s="28" t="s">
        <v>225</v>
      </c>
      <c r="C13" s="87">
        <v>574</v>
      </c>
      <c r="D13" s="83">
        <v>218</v>
      </c>
      <c r="E13" s="83">
        <v>6097</v>
      </c>
      <c r="F13" s="9">
        <v>1914</v>
      </c>
      <c r="G13" s="26">
        <f t="shared" si="0"/>
        <v>0.37979094076655051</v>
      </c>
      <c r="H13" s="26">
        <f t="shared" si="1"/>
        <v>0.31392488108906019</v>
      </c>
      <c r="I13" s="26">
        <f t="shared" si="2"/>
        <v>3.2678758806775593E-2</v>
      </c>
    </row>
    <row r="14" spans="1:9">
      <c r="B14" s="48" t="s">
        <v>150</v>
      </c>
    </row>
    <row r="15" spans="1:9">
      <c r="B15" s="57" t="s">
        <v>179</v>
      </c>
    </row>
    <row r="16" spans="1:9">
      <c r="B16" s="57"/>
    </row>
  </sheetData>
  <hyperlinks>
    <hyperlink ref="A1" location="Index!A1" display="Index" xr:uid="{9FC90B60-DB87-4F08-B8D9-8E7942116A53}"/>
  </hyperlinks>
  <pageMargins left="0.7" right="0.7" top="0.75" bottom="0.75" header="0.3" footer="0.3"/>
  <pageSetup paperSize="9" scale="96" orientation="landscape" r:id="rId1"/>
  <headerFooter>
    <oddFooter>&amp;L&amp;1#&amp;"Arial"&amp;11&amp;KA80000PROTECTED: CABINET-IN-CONFIDENCE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dimension ref="A1:M5"/>
  <sheetViews>
    <sheetView showGridLines="0" zoomScaleNormal="100" zoomScaleSheetLayoutView="175" workbookViewId="0">
      <selection activeCell="I26" sqref="I26"/>
    </sheetView>
  </sheetViews>
  <sheetFormatPr defaultRowHeight="14.5"/>
  <cols>
    <col min="1" max="1" width="9.1796875" style="41"/>
    <col min="2" max="2" width="74" customWidth="1"/>
    <col min="4" max="4" width="8.81640625" customWidth="1"/>
  </cols>
  <sheetData>
    <row r="1" spans="1:13" ht="15" thickBot="1">
      <c r="A1" s="42" t="s">
        <v>0</v>
      </c>
      <c r="B1" s="16" t="s">
        <v>191</v>
      </c>
      <c r="C1" s="77"/>
      <c r="D1" s="88"/>
    </row>
    <row r="2" spans="1:13" ht="15" thickBot="1">
      <c r="B2" s="94"/>
      <c r="C2" s="95" t="s">
        <v>225</v>
      </c>
      <c r="D2" s="39"/>
      <c r="E2" s="39"/>
      <c r="F2" s="39"/>
      <c r="G2" s="39"/>
      <c r="H2" s="39"/>
      <c r="I2" s="39"/>
      <c r="J2" s="39"/>
      <c r="K2" s="39"/>
      <c r="L2" s="39"/>
      <c r="M2" s="39"/>
    </row>
    <row r="3" spans="1:13" ht="15" thickBot="1">
      <c r="B3" s="124" t="s">
        <v>101</v>
      </c>
      <c r="C3" s="124">
        <v>29</v>
      </c>
      <c r="D3" s="96"/>
      <c r="E3" s="39"/>
      <c r="F3" s="39"/>
      <c r="G3" s="39"/>
      <c r="H3" s="39"/>
      <c r="I3" s="39"/>
      <c r="J3" s="39"/>
      <c r="K3" s="39"/>
      <c r="L3" s="39"/>
      <c r="M3" s="39"/>
    </row>
    <row r="4" spans="1:13">
      <c r="B4" s="91" t="s">
        <v>102</v>
      </c>
      <c r="C4" s="91"/>
      <c r="D4" s="39"/>
      <c r="E4" s="39"/>
      <c r="F4" s="39"/>
      <c r="G4" s="39"/>
      <c r="H4" s="39"/>
      <c r="I4" s="39"/>
      <c r="J4" s="39"/>
      <c r="K4" s="39"/>
      <c r="L4" s="39"/>
      <c r="M4" s="39"/>
    </row>
    <row r="5" spans="1:13">
      <c r="B5" s="39" t="s">
        <v>143</v>
      </c>
      <c r="C5" s="88"/>
    </row>
  </sheetData>
  <hyperlinks>
    <hyperlink ref="A1" location="Index!A1" display="Index" xr:uid="{BE7B768A-D51E-4A7E-A777-28EFDF1CD15D}"/>
  </hyperlinks>
  <pageMargins left="0.7" right="0.7" top="0.75" bottom="0.75" header="0.3" footer="0.3"/>
  <pageSetup paperSize="9" scale="95" orientation="landscape" r:id="rId1"/>
  <headerFooter>
    <oddFooter>&amp;L&amp;1#&amp;"Arial"&amp;11&amp;KA80000PROTECTED: CABINET-IN-CONFIDENCE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N11"/>
  <sheetViews>
    <sheetView showGridLines="0" zoomScaleNormal="100" zoomScaleSheetLayoutView="160" workbookViewId="0">
      <selection activeCell="I26" sqref="I26"/>
    </sheetView>
  </sheetViews>
  <sheetFormatPr defaultRowHeight="14.5"/>
  <cols>
    <col min="1" max="1" width="9.1796875" style="43"/>
    <col min="2" max="2" width="53.26953125" customWidth="1"/>
  </cols>
  <sheetData>
    <row r="1" spans="1:14" ht="15" thickBot="1">
      <c r="A1" s="44" t="s">
        <v>0</v>
      </c>
      <c r="B1" s="16" t="s">
        <v>142</v>
      </c>
      <c r="C1" s="77"/>
      <c r="D1" s="77"/>
      <c r="E1" s="77"/>
      <c r="F1" s="77"/>
      <c r="G1" s="77"/>
      <c r="H1" s="77"/>
      <c r="I1" s="77"/>
      <c r="J1" s="77"/>
      <c r="K1" s="77"/>
      <c r="L1" s="77"/>
      <c r="M1" s="77"/>
      <c r="N1" s="92"/>
    </row>
    <row r="2" spans="1:14" ht="15" thickBot="1">
      <c r="B2" s="94"/>
      <c r="C2" s="28" t="s">
        <v>231</v>
      </c>
      <c r="D2" s="28" t="s">
        <v>232</v>
      </c>
      <c r="E2" s="28" t="s">
        <v>218</v>
      </c>
      <c r="F2" s="28" t="s">
        <v>219</v>
      </c>
      <c r="G2" s="28" t="s">
        <v>220</v>
      </c>
      <c r="H2" s="28" t="s">
        <v>221</v>
      </c>
      <c r="I2" s="28" t="s">
        <v>222</v>
      </c>
      <c r="J2" s="28" t="s">
        <v>73</v>
      </c>
      <c r="K2" s="28" t="s">
        <v>223</v>
      </c>
      <c r="L2" s="28" t="s">
        <v>224</v>
      </c>
      <c r="M2" s="28" t="s">
        <v>225</v>
      </c>
      <c r="N2" s="28" t="s">
        <v>230</v>
      </c>
    </row>
    <row r="3" spans="1:14">
      <c r="B3" s="71" t="s">
        <v>138</v>
      </c>
      <c r="C3" s="97">
        <v>248</v>
      </c>
      <c r="D3" s="97">
        <v>201</v>
      </c>
      <c r="E3" s="97">
        <v>226</v>
      </c>
      <c r="F3" s="97">
        <v>211</v>
      </c>
      <c r="G3" s="97">
        <v>236</v>
      </c>
      <c r="H3" s="97">
        <v>236</v>
      </c>
      <c r="I3" s="97">
        <v>194</v>
      </c>
      <c r="J3" s="97">
        <v>194</v>
      </c>
      <c r="K3" s="97">
        <v>289</v>
      </c>
      <c r="L3" s="97">
        <v>316</v>
      </c>
      <c r="M3" s="97">
        <v>373</v>
      </c>
      <c r="N3" s="97">
        <v>497</v>
      </c>
    </row>
    <row r="4" spans="1:14" hidden="1">
      <c r="B4" s="71" t="s">
        <v>124</v>
      </c>
      <c r="C4" s="98"/>
      <c r="D4" s="98"/>
      <c r="E4" s="98"/>
      <c r="F4" s="98"/>
      <c r="G4" s="98"/>
      <c r="H4" s="98"/>
      <c r="I4" s="98"/>
      <c r="J4" s="98"/>
      <c r="K4" s="98"/>
      <c r="L4" s="98"/>
      <c r="M4" s="98"/>
      <c r="N4" s="98"/>
    </row>
    <row r="5" spans="1:14">
      <c r="B5" s="71" t="s">
        <v>136</v>
      </c>
      <c r="C5" s="97">
        <v>2367</v>
      </c>
      <c r="D5" s="97">
        <v>2756</v>
      </c>
      <c r="E5" s="97">
        <v>2637</v>
      </c>
      <c r="F5" s="97">
        <v>2417</v>
      </c>
      <c r="G5" s="97">
        <v>2068</v>
      </c>
      <c r="H5" s="97">
        <v>2311</v>
      </c>
      <c r="I5" s="97">
        <v>2264</v>
      </c>
      <c r="J5" s="97">
        <v>2252</v>
      </c>
      <c r="K5" s="97">
        <v>2416</v>
      </c>
      <c r="L5" s="97">
        <v>2286</v>
      </c>
      <c r="M5" s="97">
        <v>2674</v>
      </c>
      <c r="N5" s="97">
        <v>3184</v>
      </c>
    </row>
    <row r="6" spans="1:14" hidden="1">
      <c r="B6" s="71" t="s">
        <v>125</v>
      </c>
      <c r="C6" s="98"/>
      <c r="D6" s="98"/>
      <c r="E6" s="98"/>
      <c r="F6" s="98"/>
      <c r="G6" s="98"/>
      <c r="H6" s="98"/>
      <c r="I6" s="98"/>
      <c r="J6" s="98"/>
      <c r="K6" s="98"/>
      <c r="L6" s="98"/>
      <c r="M6" s="98"/>
      <c r="N6" s="98"/>
    </row>
    <row r="7" spans="1:14" s="43" customFormat="1" ht="16.5" customHeight="1" thickBot="1">
      <c r="B7" s="78" t="s">
        <v>137</v>
      </c>
      <c r="C7" s="99">
        <v>157</v>
      </c>
      <c r="D7" s="99">
        <v>99</v>
      </c>
      <c r="E7" s="99">
        <v>191</v>
      </c>
      <c r="F7" s="99">
        <v>178</v>
      </c>
      <c r="G7" s="99">
        <v>170</v>
      </c>
      <c r="H7" s="99">
        <v>133</v>
      </c>
      <c r="I7" s="99">
        <v>114</v>
      </c>
      <c r="J7" s="99">
        <v>105</v>
      </c>
      <c r="K7" s="99">
        <v>148</v>
      </c>
      <c r="L7" s="99">
        <v>187</v>
      </c>
      <c r="M7" s="99">
        <v>188</v>
      </c>
      <c r="N7" s="99">
        <v>286</v>
      </c>
    </row>
    <row r="8" spans="1:14">
      <c r="B8" s="11" t="s">
        <v>100</v>
      </c>
    </row>
    <row r="9" spans="1:14">
      <c r="B9" s="11" t="s">
        <v>139</v>
      </c>
    </row>
    <row r="10" spans="1:14" s="43" customFormat="1">
      <c r="B10" s="11" t="s">
        <v>140</v>
      </c>
    </row>
    <row r="11" spans="1:14">
      <c r="B11" s="39"/>
    </row>
  </sheetData>
  <hyperlinks>
    <hyperlink ref="A1" location="Index!A1" display="Index" xr:uid="{4520354D-EC35-4D73-A831-E687DD0B9A1E}"/>
  </hyperlinks>
  <pageMargins left="0.7" right="0.7" top="0.75" bottom="0.75" header="0.3" footer="0.3"/>
  <pageSetup paperSize="9" scale="76" orientation="landscape" r:id="rId1"/>
  <headerFooter>
    <oddFooter>&amp;L&amp;1#&amp;"Arial"&amp;11&amp;KA80000PROTECTED: CABINET-IN-CONFIDENCE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4414-4F86-422F-9E7F-12C595EE4654}">
  <dimension ref="A1:N3"/>
  <sheetViews>
    <sheetView showGridLines="0" zoomScaleNormal="100" zoomScaleSheetLayoutView="190" workbookViewId="0">
      <selection activeCell="I26" sqref="I26"/>
    </sheetView>
  </sheetViews>
  <sheetFormatPr defaultRowHeight="14.5"/>
  <cols>
    <col min="1" max="1" width="9.1796875" style="43"/>
  </cols>
  <sheetData>
    <row r="1" spans="1:14">
      <c r="A1" s="44" t="s">
        <v>0</v>
      </c>
      <c r="B1" s="125" t="s">
        <v>192</v>
      </c>
      <c r="N1" s="4"/>
    </row>
    <row r="2" spans="1:14" s="43" customFormat="1">
      <c r="A2" s="44"/>
      <c r="B2" s="101" t="s">
        <v>144</v>
      </c>
      <c r="N2" s="44"/>
    </row>
    <row r="3" spans="1:14">
      <c r="B3" s="39" t="s">
        <v>187</v>
      </c>
    </row>
  </sheetData>
  <hyperlinks>
    <hyperlink ref="A1" location="Index!A1" display="Index" xr:uid="{7732A021-E7EE-4847-8E0D-CB0A3B07EF1D}"/>
  </hyperlinks>
  <pageMargins left="0.7" right="0.7" top="0.75" bottom="0.75" header="0.3" footer="0.3"/>
  <pageSetup paperSize="9" orientation="landscape" r:id="rId1"/>
  <headerFooter>
    <oddFooter>&amp;L&amp;1#&amp;"Arial"&amp;11&amp;KA80000PROTECTED: CABINET-IN-CONFIDENCE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N13"/>
  <sheetViews>
    <sheetView showGridLines="0" zoomScaleNormal="100" zoomScaleSheetLayoutView="160" workbookViewId="0">
      <selection activeCell="B17" sqref="B17"/>
    </sheetView>
  </sheetViews>
  <sheetFormatPr defaultRowHeight="14.5"/>
  <cols>
    <col min="1" max="1" width="9.1796875" style="43"/>
    <col min="2" max="2" width="46.1796875" customWidth="1"/>
    <col min="6" max="6" width="9.54296875" bestFit="1" customWidth="1"/>
  </cols>
  <sheetData>
    <row r="1" spans="1:14">
      <c r="A1" s="44" t="s">
        <v>0</v>
      </c>
      <c r="B1" s="100" t="s">
        <v>79</v>
      </c>
      <c r="C1" s="40"/>
      <c r="D1" s="40"/>
      <c r="E1" s="40"/>
      <c r="F1" s="40"/>
      <c r="N1" s="4"/>
    </row>
    <row r="2" spans="1:14">
      <c r="B2" s="63" t="s">
        <v>85</v>
      </c>
      <c r="C2" s="64" t="s">
        <v>86</v>
      </c>
      <c r="D2" s="64" t="s">
        <v>208</v>
      </c>
      <c r="E2" s="64" t="s">
        <v>87</v>
      </c>
      <c r="F2" s="64" t="s">
        <v>83</v>
      </c>
    </row>
    <row r="3" spans="1:14">
      <c r="B3" s="65" t="s">
        <v>88</v>
      </c>
      <c r="C3" s="74">
        <v>929</v>
      </c>
      <c r="D3" s="74">
        <v>176</v>
      </c>
      <c r="E3" s="74" t="s">
        <v>99</v>
      </c>
      <c r="F3" s="74">
        <v>1105</v>
      </c>
    </row>
    <row r="4" spans="1:14">
      <c r="B4" s="65" t="s">
        <v>89</v>
      </c>
      <c r="C4" s="74">
        <v>312</v>
      </c>
      <c r="D4" s="74">
        <v>0</v>
      </c>
      <c r="E4" s="74" t="s">
        <v>99</v>
      </c>
      <c r="F4" s="74">
        <v>312</v>
      </c>
    </row>
    <row r="5" spans="1:14" ht="23">
      <c r="B5" s="66" t="s">
        <v>90</v>
      </c>
      <c r="C5" s="73" t="s">
        <v>99</v>
      </c>
      <c r="D5" s="73" t="s">
        <v>99</v>
      </c>
      <c r="E5" s="74">
        <v>153</v>
      </c>
      <c r="F5" s="74">
        <v>153</v>
      </c>
    </row>
    <row r="6" spans="1:14">
      <c r="B6" s="70" t="s">
        <v>93</v>
      </c>
      <c r="C6" s="76">
        <v>1241</v>
      </c>
      <c r="D6" s="75">
        <v>176</v>
      </c>
      <c r="E6" s="75">
        <v>153</v>
      </c>
      <c r="F6" s="76">
        <v>1570</v>
      </c>
    </row>
    <row r="7" spans="1:14">
      <c r="B7" s="133" t="s">
        <v>92</v>
      </c>
      <c r="C7" s="133"/>
      <c r="D7" s="133"/>
      <c r="E7" s="133"/>
      <c r="F7" s="67">
        <v>0.09</v>
      </c>
    </row>
    <row r="8" spans="1:14" s="43" customFormat="1">
      <c r="B8" s="39" t="s">
        <v>96</v>
      </c>
      <c r="C8" s="68"/>
      <c r="D8" s="68"/>
      <c r="E8" s="68"/>
      <c r="F8" s="69"/>
    </row>
    <row r="9" spans="1:14" s="43" customFormat="1">
      <c r="B9" s="39" t="s">
        <v>209</v>
      </c>
      <c r="C9" s="68"/>
      <c r="D9" s="68"/>
      <c r="E9" s="68"/>
      <c r="F9" s="69"/>
    </row>
    <row r="10" spans="1:14">
      <c r="B10" s="93" t="s">
        <v>149</v>
      </c>
      <c r="C10" s="58"/>
      <c r="D10" s="58"/>
      <c r="E10" s="58"/>
      <c r="F10" s="58"/>
    </row>
    <row r="11" spans="1:14">
      <c r="B11" s="62"/>
    </row>
    <row r="12" spans="1:14">
      <c r="B12" s="62"/>
    </row>
    <row r="13" spans="1:14">
      <c r="B13" s="62"/>
    </row>
  </sheetData>
  <mergeCells count="1">
    <mergeCell ref="B7:E7"/>
  </mergeCells>
  <hyperlinks>
    <hyperlink ref="A1" location="Index!A1" display="Index" xr:uid="{21AD7569-6287-4BD9-86C9-453FBF05B609}"/>
  </hyperlinks>
  <pageMargins left="0.7" right="0.7" top="0.75" bottom="0.75" header="0.3" footer="0.3"/>
  <pageSetup paperSize="9" orientation="landscape" r:id="rId1"/>
  <headerFooter>
    <oddFooter>&amp;L&amp;1#&amp;"Arial"&amp;11&amp;KA80000PROTECTED: CABINET-IN-CONFIDENCE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1002-BB20-4DBE-90B2-E913FAFDF20D}">
  <dimension ref="A1:N6"/>
  <sheetViews>
    <sheetView showGridLines="0" zoomScaleNormal="100" zoomScaleSheetLayoutView="175" workbookViewId="0">
      <selection activeCell="I26" sqref="I26"/>
    </sheetView>
  </sheetViews>
  <sheetFormatPr defaultRowHeight="14.5"/>
  <cols>
    <col min="3" max="3" width="12" bestFit="1" customWidth="1"/>
    <col min="4" max="4" width="15.7265625" bestFit="1" customWidth="1"/>
    <col min="5" max="5" width="8.81640625" bestFit="1" customWidth="1"/>
  </cols>
  <sheetData>
    <row r="1" spans="1:14" ht="25" customHeight="1" thickBot="1">
      <c r="A1" s="4" t="s">
        <v>0</v>
      </c>
      <c r="B1" s="134" t="s">
        <v>205</v>
      </c>
      <c r="C1" s="134"/>
      <c r="D1" s="134"/>
      <c r="E1" s="134"/>
      <c r="F1" s="134"/>
      <c r="G1" s="134"/>
      <c r="H1" s="134"/>
      <c r="I1" s="134"/>
      <c r="J1" s="134"/>
      <c r="N1" s="4"/>
    </row>
    <row r="2" spans="1:14" ht="15" thickBot="1">
      <c r="B2" s="52" t="s">
        <v>71</v>
      </c>
      <c r="C2" s="31" t="s">
        <v>56</v>
      </c>
      <c r="D2" s="31" t="s">
        <v>57</v>
      </c>
      <c r="E2" s="31" t="s">
        <v>67</v>
      </c>
    </row>
    <row r="3" spans="1:14">
      <c r="B3" s="32" t="s">
        <v>72</v>
      </c>
      <c r="C3" s="37">
        <v>0.5</v>
      </c>
      <c r="D3" s="37">
        <v>0.50900000000000001</v>
      </c>
      <c r="E3" s="34">
        <v>1</v>
      </c>
      <c r="F3" s="35"/>
    </row>
    <row r="4" spans="1:14" ht="15" thickBot="1">
      <c r="B4" s="33" t="s">
        <v>73</v>
      </c>
      <c r="C4" s="38">
        <v>0.63</v>
      </c>
      <c r="D4" s="38">
        <v>0.52800000000000002</v>
      </c>
      <c r="E4" s="18">
        <v>1.2</v>
      </c>
    </row>
    <row r="5" spans="1:14">
      <c r="B5" s="39" t="s">
        <v>80</v>
      </c>
    </row>
    <row r="6" spans="1:14">
      <c r="B6" s="39" t="s">
        <v>126</v>
      </c>
    </row>
  </sheetData>
  <mergeCells count="1">
    <mergeCell ref="B1:J1"/>
  </mergeCells>
  <hyperlinks>
    <hyperlink ref="A1" location="Index!A1" display="Index" xr:uid="{20DE785A-6314-48B7-9147-561CA0508032}"/>
  </hyperlinks>
  <pageMargins left="0.7" right="0.7" top="0.75" bottom="0.75" header="0.3" footer="0.3"/>
  <pageSetup paperSize="9" orientation="landscape" r:id="rId1"/>
  <headerFooter>
    <oddFooter>&amp;L&amp;1#&amp;"Arial"&amp;11&amp;KA80000PROTECTED: CABINET-IN-CONFIDENCE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dimension ref="A1:K6"/>
  <sheetViews>
    <sheetView showGridLines="0" zoomScaleNormal="100" zoomScaleSheetLayoutView="220" workbookViewId="0">
      <selection activeCell="I26" sqref="I26"/>
    </sheetView>
  </sheetViews>
  <sheetFormatPr defaultRowHeight="14.5"/>
  <cols>
    <col min="3" max="3" width="12" bestFit="1" customWidth="1"/>
    <col min="4" max="4" width="15.7265625" bestFit="1" customWidth="1"/>
    <col min="5" max="5" width="8.81640625" bestFit="1" customWidth="1"/>
  </cols>
  <sheetData>
    <row r="1" spans="1:11" ht="32.25" customHeight="1" thickBot="1">
      <c r="A1" s="127" t="s">
        <v>0</v>
      </c>
      <c r="B1" s="134" t="s">
        <v>210</v>
      </c>
      <c r="C1" s="134"/>
      <c r="D1" s="134"/>
      <c r="E1" s="134"/>
      <c r="F1" s="134"/>
      <c r="G1" s="134"/>
      <c r="H1" s="134"/>
      <c r="I1" s="134"/>
      <c r="J1" s="134"/>
      <c r="K1" s="134"/>
    </row>
    <row r="2" spans="1:11" ht="15" thickBot="1">
      <c r="B2" s="30" t="s">
        <v>71</v>
      </c>
      <c r="C2" s="31" t="s">
        <v>56</v>
      </c>
      <c r="D2" s="31" t="s">
        <v>57</v>
      </c>
      <c r="E2" s="31" t="s">
        <v>67</v>
      </c>
    </row>
    <row r="3" spans="1:11">
      <c r="B3" s="32" t="s">
        <v>74</v>
      </c>
      <c r="C3" s="37">
        <v>0.26</v>
      </c>
      <c r="D3" s="37">
        <v>5.2999999999999999E-2</v>
      </c>
      <c r="E3" s="34">
        <f>C3/D3</f>
        <v>4.9056603773584913</v>
      </c>
    </row>
    <row r="4" spans="1:11" ht="15" thickBot="1">
      <c r="B4" s="33" t="s">
        <v>75</v>
      </c>
      <c r="C4" s="38">
        <v>0.20599999999999999</v>
      </c>
      <c r="D4" s="38">
        <v>4.2999999999999997E-2</v>
      </c>
      <c r="E4" s="36">
        <f>C4/D4</f>
        <v>4.7906976744186052</v>
      </c>
    </row>
    <row r="5" spans="1:11">
      <c r="B5" s="39" t="s">
        <v>80</v>
      </c>
    </row>
    <row r="6" spans="1:11">
      <c r="B6" s="39" t="s">
        <v>204</v>
      </c>
    </row>
  </sheetData>
  <mergeCells count="1">
    <mergeCell ref="B1:K1"/>
  </mergeCells>
  <hyperlinks>
    <hyperlink ref="A1" location="Index!A1" display="Index" xr:uid="{349899E7-C26A-4C28-8B63-8934EE1699A3}"/>
  </hyperlinks>
  <pageMargins left="0.7" right="0.7" top="0.75" bottom="0.75" header="0.3" footer="0.3"/>
  <pageSetup paperSize="9" orientation="landscape" r:id="rId1"/>
  <headerFooter>
    <oddFooter>&amp;L&amp;1#&amp;"Arial"&amp;11&amp;KA80000PROTECTED: CABINET-IN-CONFIDENCE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P68"/>
  <sheetViews>
    <sheetView showGridLines="0" topLeftCell="A25" zoomScaleNormal="100" zoomScaleSheetLayoutView="85" workbookViewId="0">
      <selection activeCell="I26" sqref="I26"/>
    </sheetView>
  </sheetViews>
  <sheetFormatPr defaultRowHeight="14.5"/>
  <cols>
    <col min="4" max="4" width="13.453125" customWidth="1"/>
    <col min="6" max="6" width="13.26953125" style="43" customWidth="1"/>
    <col min="7" max="7" width="14.54296875" style="43" bestFit="1" customWidth="1"/>
    <col min="8" max="8" width="9.54296875" style="43" customWidth="1"/>
    <col min="10" max="10" width="15.1796875" customWidth="1"/>
    <col min="11" max="11" width="16.26953125" customWidth="1"/>
    <col min="13" max="13" width="10.7265625" bestFit="1" customWidth="1"/>
    <col min="15" max="15" width="9.1796875" customWidth="1"/>
  </cols>
  <sheetData>
    <row r="1" spans="1:16" ht="15" thickBot="1">
      <c r="A1" s="4" t="s">
        <v>0</v>
      </c>
      <c r="B1" s="5" t="s">
        <v>214</v>
      </c>
    </row>
    <row r="2" spans="1:16" ht="35" thickBot="1">
      <c r="B2" s="6" t="s">
        <v>43</v>
      </c>
      <c r="C2" s="6" t="s">
        <v>44</v>
      </c>
      <c r="D2" s="6" t="s">
        <v>45</v>
      </c>
      <c r="E2" s="6" t="s">
        <v>46</v>
      </c>
      <c r="F2" s="6" t="s">
        <v>103</v>
      </c>
      <c r="G2" s="6" t="s">
        <v>52</v>
      </c>
      <c r="H2" s="6" t="s">
        <v>113</v>
      </c>
      <c r="I2" s="6" t="s">
        <v>47</v>
      </c>
      <c r="J2" s="6" t="s">
        <v>193</v>
      </c>
      <c r="K2" s="6" t="s">
        <v>194</v>
      </c>
      <c r="M2" s="81"/>
      <c r="O2" s="43"/>
      <c r="P2" s="43"/>
    </row>
    <row r="3" spans="1:16">
      <c r="B3" s="19">
        <v>2007</v>
      </c>
      <c r="C3" s="7">
        <v>666</v>
      </c>
      <c r="D3" s="8">
        <v>10866</v>
      </c>
      <c r="E3" s="8">
        <v>1505</v>
      </c>
      <c r="F3" s="14">
        <f t="shared" ref="F3:F14" si="0">(C3/J3)*10000</f>
        <v>829.08004481513751</v>
      </c>
      <c r="G3" s="14">
        <f t="shared" ref="G3:G14" si="1">(D3/K3)*10000</f>
        <v>204.88240850904961</v>
      </c>
      <c r="H3" s="14">
        <f>F3-G3</f>
        <v>624.19763630608793</v>
      </c>
      <c r="I3" s="14">
        <f>F3/G3</f>
        <v>4.0466141082996749</v>
      </c>
      <c r="J3" s="8">
        <v>8033</v>
      </c>
      <c r="K3" s="8">
        <v>530353</v>
      </c>
      <c r="L3" s="43"/>
      <c r="M3" s="104"/>
    </row>
    <row r="4" spans="1:16">
      <c r="B4" s="19">
        <v>2008</v>
      </c>
      <c r="C4" s="107">
        <v>707</v>
      </c>
      <c r="D4" s="8">
        <v>11089</v>
      </c>
      <c r="E4" s="8">
        <v>1607</v>
      </c>
      <c r="F4" s="14">
        <f t="shared" si="0"/>
        <v>862.82645838418352</v>
      </c>
      <c r="G4" s="14">
        <f t="shared" si="1"/>
        <v>209.14039131074389</v>
      </c>
      <c r="H4" s="14">
        <f t="shared" ref="H4:H14" si="2">F4-G4</f>
        <v>653.68606707343963</v>
      </c>
      <c r="I4" s="14">
        <f t="shared" ref="I4:I14" si="3">F4/G4</f>
        <v>4.1255849861262961</v>
      </c>
      <c r="J4" s="8">
        <v>8194</v>
      </c>
      <c r="K4" s="8">
        <v>530218</v>
      </c>
      <c r="L4" s="43"/>
      <c r="M4" s="43"/>
    </row>
    <row r="5" spans="1:16">
      <c r="B5" s="19">
        <v>2009</v>
      </c>
      <c r="C5" s="107">
        <v>721</v>
      </c>
      <c r="D5" s="8">
        <v>11005</v>
      </c>
      <c r="E5" s="8">
        <v>1574</v>
      </c>
      <c r="F5" s="14">
        <f t="shared" si="0"/>
        <v>856.09118974115415</v>
      </c>
      <c r="G5" s="14">
        <f t="shared" si="1"/>
        <v>207.56200926814824</v>
      </c>
      <c r="H5" s="14">
        <f t="shared" si="2"/>
        <v>648.52918047300591</v>
      </c>
      <c r="I5" s="14">
        <f t="shared" si="3"/>
        <v>4.1245081060820459</v>
      </c>
      <c r="J5" s="8">
        <v>8422</v>
      </c>
      <c r="K5" s="8">
        <v>530203</v>
      </c>
      <c r="L5" s="43"/>
      <c r="M5" s="43"/>
    </row>
    <row r="6" spans="1:16">
      <c r="B6" s="19">
        <v>2010</v>
      </c>
      <c r="C6" s="107">
        <v>707</v>
      </c>
      <c r="D6" s="8">
        <v>9767</v>
      </c>
      <c r="E6" s="8">
        <v>1616</v>
      </c>
      <c r="F6" s="14">
        <f t="shared" si="0"/>
        <v>824.58595754606961</v>
      </c>
      <c r="G6" s="14">
        <f t="shared" si="1"/>
        <v>184.24825504621771</v>
      </c>
      <c r="H6" s="14">
        <f t="shared" si="2"/>
        <v>640.33770249985196</v>
      </c>
      <c r="I6" s="14">
        <f t="shared" si="3"/>
        <v>4.4754071474881894</v>
      </c>
      <c r="J6" s="8">
        <v>8574</v>
      </c>
      <c r="K6" s="8">
        <v>530100</v>
      </c>
      <c r="L6" s="43"/>
      <c r="M6" s="43"/>
    </row>
    <row r="7" spans="1:16">
      <c r="B7" s="19">
        <v>2011</v>
      </c>
      <c r="C7" s="107">
        <v>613</v>
      </c>
      <c r="D7" s="8">
        <v>8207</v>
      </c>
      <c r="E7" s="8">
        <v>1547</v>
      </c>
      <c r="F7" s="14">
        <f t="shared" si="0"/>
        <v>711.38447255425331</v>
      </c>
      <c r="G7" s="14">
        <f t="shared" si="1"/>
        <v>154.98444867875142</v>
      </c>
      <c r="H7" s="14">
        <f t="shared" si="2"/>
        <v>556.40002387550192</v>
      </c>
      <c r="I7" s="14">
        <f t="shared" si="3"/>
        <v>4.5900377658457616</v>
      </c>
      <c r="J7" s="8">
        <v>8617</v>
      </c>
      <c r="K7" s="8">
        <v>529537</v>
      </c>
      <c r="L7" s="43"/>
      <c r="M7" s="43"/>
    </row>
    <row r="8" spans="1:16">
      <c r="B8" s="19">
        <v>2012</v>
      </c>
      <c r="C8" s="107">
        <v>619</v>
      </c>
      <c r="D8" s="8">
        <v>7364</v>
      </c>
      <c r="E8" s="8">
        <v>1635</v>
      </c>
      <c r="F8" s="14">
        <f t="shared" si="0"/>
        <v>704.69034608378877</v>
      </c>
      <c r="G8" s="14">
        <f t="shared" si="1"/>
        <v>138.19246359405494</v>
      </c>
      <c r="H8" s="14">
        <f t="shared" si="2"/>
        <v>566.4978824897338</v>
      </c>
      <c r="I8" s="14">
        <f t="shared" si="3"/>
        <v>5.0993399188094699</v>
      </c>
      <c r="J8" s="8">
        <v>8784</v>
      </c>
      <c r="K8" s="8">
        <v>532880</v>
      </c>
      <c r="L8" s="43"/>
      <c r="M8" s="43"/>
    </row>
    <row r="9" spans="1:16">
      <c r="B9" s="19">
        <v>2013</v>
      </c>
      <c r="C9" s="107">
        <v>581</v>
      </c>
      <c r="D9" s="8">
        <v>6510</v>
      </c>
      <c r="E9" s="8">
        <v>1569</v>
      </c>
      <c r="F9" s="14">
        <f t="shared" si="0"/>
        <v>660.30230708035003</v>
      </c>
      <c r="G9" s="14">
        <f t="shared" si="1"/>
        <v>121.43506022320921</v>
      </c>
      <c r="H9" s="14">
        <f t="shared" si="2"/>
        <v>538.8672468571408</v>
      </c>
      <c r="I9" s="14">
        <f t="shared" si="3"/>
        <v>5.4374931413271543</v>
      </c>
      <c r="J9" s="8">
        <v>8799</v>
      </c>
      <c r="K9" s="8">
        <v>536089</v>
      </c>
      <c r="L9" s="43"/>
      <c r="M9" s="43"/>
    </row>
    <row r="10" spans="1:16">
      <c r="B10" s="19">
        <v>2014</v>
      </c>
      <c r="C10" s="107">
        <v>556</v>
      </c>
      <c r="D10" s="8">
        <v>5557</v>
      </c>
      <c r="E10" s="8">
        <v>1526</v>
      </c>
      <c r="F10" s="14">
        <f t="shared" si="0"/>
        <v>627.39787858271268</v>
      </c>
      <c r="G10" s="14">
        <f t="shared" si="1"/>
        <v>102.69270358823867</v>
      </c>
      <c r="H10" s="14">
        <f t="shared" si="2"/>
        <v>524.70517499447396</v>
      </c>
      <c r="I10" s="14">
        <f t="shared" si="3"/>
        <v>6.1094688975991485</v>
      </c>
      <c r="J10" s="8">
        <v>8862</v>
      </c>
      <c r="K10" s="8">
        <v>541129</v>
      </c>
      <c r="L10" s="43"/>
      <c r="M10" s="43"/>
    </row>
    <row r="11" spans="1:16">
      <c r="B11" s="19">
        <v>2015</v>
      </c>
      <c r="C11" s="107">
        <v>515</v>
      </c>
      <c r="D11" s="8">
        <v>5140</v>
      </c>
      <c r="E11" s="8">
        <v>1746</v>
      </c>
      <c r="F11" s="14">
        <f t="shared" si="0"/>
        <v>581.06735868216174</v>
      </c>
      <c r="G11" s="14">
        <f t="shared" si="1"/>
        <v>94.041707680316748</v>
      </c>
      <c r="H11" s="14">
        <f t="shared" si="2"/>
        <v>487.02565100184501</v>
      </c>
      <c r="I11" s="14">
        <f t="shared" si="3"/>
        <v>6.1788261082777121</v>
      </c>
      <c r="J11" s="8">
        <v>8863</v>
      </c>
      <c r="K11" s="8">
        <v>546566</v>
      </c>
      <c r="L11" s="43"/>
      <c r="M11" s="43"/>
    </row>
    <row r="12" spans="1:16">
      <c r="B12" s="19">
        <v>2016</v>
      </c>
      <c r="C12" s="107">
        <v>540</v>
      </c>
      <c r="D12" s="8">
        <v>4887</v>
      </c>
      <c r="E12" s="8">
        <v>1961</v>
      </c>
      <c r="F12" s="14">
        <f t="shared" si="0"/>
        <v>607.21916113797363</v>
      </c>
      <c r="G12" s="14">
        <f t="shared" si="1"/>
        <v>87.843703995297759</v>
      </c>
      <c r="H12" s="14">
        <f t="shared" si="2"/>
        <v>519.37545714267583</v>
      </c>
      <c r="I12" s="14">
        <f t="shared" si="3"/>
        <v>6.9124949600312604</v>
      </c>
      <c r="J12" s="8">
        <v>8893</v>
      </c>
      <c r="K12" s="8">
        <v>556329</v>
      </c>
      <c r="L12" s="43"/>
      <c r="M12" s="43"/>
    </row>
    <row r="13" spans="1:16">
      <c r="B13" s="19">
        <v>2017</v>
      </c>
      <c r="C13" s="107">
        <v>516</v>
      </c>
      <c r="D13" s="8">
        <v>4746</v>
      </c>
      <c r="E13" s="8">
        <v>2169</v>
      </c>
      <c r="F13" s="14">
        <f t="shared" si="0"/>
        <v>577.8922611714637</v>
      </c>
      <c r="G13" s="14">
        <f t="shared" si="1"/>
        <v>83.347968107899263</v>
      </c>
      <c r="H13" s="14">
        <f t="shared" si="2"/>
        <v>494.54429306356445</v>
      </c>
      <c r="I13" s="14">
        <f t="shared" si="3"/>
        <v>6.9334894933892723</v>
      </c>
      <c r="J13" s="8">
        <v>8929</v>
      </c>
      <c r="K13" s="8">
        <v>569420</v>
      </c>
      <c r="L13" s="43"/>
      <c r="M13" s="43"/>
    </row>
    <row r="14" spans="1:16" ht="15" thickBot="1">
      <c r="B14" s="20">
        <v>2018</v>
      </c>
      <c r="C14" s="108">
        <v>484</v>
      </c>
      <c r="D14" s="10">
        <v>4529</v>
      </c>
      <c r="E14" s="10">
        <v>2328</v>
      </c>
      <c r="F14" s="15">
        <f t="shared" si="0"/>
        <v>534.09843301699402</v>
      </c>
      <c r="G14" s="15">
        <f t="shared" si="1"/>
        <v>77.436771160729123</v>
      </c>
      <c r="H14" s="15">
        <f t="shared" si="2"/>
        <v>456.66166185626491</v>
      </c>
      <c r="I14" s="15">
        <f t="shared" si="3"/>
        <v>6.8972198222006176</v>
      </c>
      <c r="J14" s="10">
        <v>9062</v>
      </c>
      <c r="K14" s="10">
        <v>584864.2617858547</v>
      </c>
    </row>
    <row r="15" spans="1:16" s="43" customFormat="1">
      <c r="B15" s="48" t="s">
        <v>78</v>
      </c>
      <c r="C15" s="46"/>
      <c r="D15" s="50"/>
      <c r="E15" s="50"/>
      <c r="F15" s="47"/>
      <c r="G15" s="47"/>
      <c r="H15" s="47"/>
      <c r="I15" s="47"/>
    </row>
    <row r="16" spans="1:16">
      <c r="B16" s="11" t="s">
        <v>115</v>
      </c>
      <c r="C16" s="2"/>
    </row>
    <row r="17" spans="2:11">
      <c r="B17" s="12" t="s">
        <v>51</v>
      </c>
      <c r="C17" s="13"/>
    </row>
    <row r="18" spans="2:11">
      <c r="B18" s="12" t="s">
        <v>121</v>
      </c>
      <c r="C18" s="13"/>
    </row>
    <row r="19" spans="2:11">
      <c r="B19" s="12" t="s">
        <v>48</v>
      </c>
      <c r="C19" s="13"/>
    </row>
    <row r="20" spans="2:11">
      <c r="B20" s="11" t="s">
        <v>49</v>
      </c>
      <c r="C20" s="2"/>
    </row>
    <row r="21" spans="2:11">
      <c r="B21" s="11" t="s">
        <v>50</v>
      </c>
      <c r="C21" s="2"/>
    </row>
    <row r="22" spans="2:11" s="43" customFormat="1">
      <c r="B22" s="11" t="s">
        <v>207</v>
      </c>
      <c r="C22" s="2"/>
    </row>
    <row r="24" spans="2:11" ht="15" thickBot="1">
      <c r="B24" s="5" t="s">
        <v>215</v>
      </c>
      <c r="C24" s="43"/>
      <c r="D24" s="43"/>
      <c r="E24" s="43"/>
      <c r="I24" s="43"/>
    </row>
    <row r="25" spans="2:11" ht="35" thickBot="1">
      <c r="B25" s="6" t="s">
        <v>43</v>
      </c>
      <c r="C25" s="6" t="s">
        <v>44</v>
      </c>
      <c r="D25" s="6" t="s">
        <v>45</v>
      </c>
      <c r="E25" s="6" t="s">
        <v>46</v>
      </c>
      <c r="F25" s="6" t="s">
        <v>103</v>
      </c>
      <c r="G25" s="6" t="s">
        <v>52</v>
      </c>
      <c r="H25" s="6" t="s">
        <v>113</v>
      </c>
      <c r="I25" s="6" t="s">
        <v>47</v>
      </c>
      <c r="J25" s="6" t="s">
        <v>197</v>
      </c>
      <c r="K25" s="6" t="s">
        <v>198</v>
      </c>
    </row>
    <row r="26" spans="2:11">
      <c r="B26" s="19">
        <v>2007</v>
      </c>
      <c r="C26" s="7">
        <v>287</v>
      </c>
      <c r="D26" s="8">
        <v>3574</v>
      </c>
      <c r="E26" s="8">
        <v>573</v>
      </c>
      <c r="F26" s="14">
        <f t="shared" ref="F26:F37" si="4">(C26/J26)*10000</f>
        <v>560.1092896174863</v>
      </c>
      <c r="G26" s="14">
        <f t="shared" ref="G26:G37" si="5">(D26/K26)*10000</f>
        <v>109.28059489738509</v>
      </c>
      <c r="H26" s="14">
        <f>F26-G26</f>
        <v>450.82869472010123</v>
      </c>
      <c r="I26" s="14">
        <f>F26/G26</f>
        <v>5.125423137963617</v>
      </c>
      <c r="J26" s="8">
        <v>5124</v>
      </c>
      <c r="K26" s="8">
        <v>327048</v>
      </c>
    </row>
    <row r="27" spans="2:11">
      <c r="B27" s="19">
        <v>2008</v>
      </c>
      <c r="C27" s="7">
        <v>291</v>
      </c>
      <c r="D27" s="8">
        <v>3649</v>
      </c>
      <c r="E27" s="8">
        <v>617</v>
      </c>
      <c r="F27" s="14">
        <f t="shared" si="4"/>
        <v>558.43408175014395</v>
      </c>
      <c r="G27" s="14">
        <f t="shared" si="5"/>
        <v>111.86182964139225</v>
      </c>
      <c r="H27" s="14">
        <f t="shared" ref="H27:H37" si="6">F27-G27</f>
        <v>446.57225210875168</v>
      </c>
      <c r="I27" s="14">
        <f t="shared" ref="I27:I37" si="7">F27/G27</f>
        <v>4.99217725599856</v>
      </c>
      <c r="J27" s="8">
        <v>5211</v>
      </c>
      <c r="K27" s="8">
        <v>326206</v>
      </c>
    </row>
    <row r="28" spans="2:11">
      <c r="B28" s="19">
        <v>2009</v>
      </c>
      <c r="C28" s="7">
        <v>298</v>
      </c>
      <c r="D28" s="8">
        <v>3485</v>
      </c>
      <c r="E28" s="8">
        <v>564</v>
      </c>
      <c r="F28" s="14">
        <f t="shared" si="4"/>
        <v>548.70189651997794</v>
      </c>
      <c r="G28" s="14">
        <f t="shared" si="5"/>
        <v>106.96647974389433</v>
      </c>
      <c r="H28" s="14">
        <f t="shared" si="6"/>
        <v>441.73541677608364</v>
      </c>
      <c r="I28" s="14">
        <f t="shared" si="7"/>
        <v>5.1296620944590634</v>
      </c>
      <c r="J28" s="8">
        <v>5431</v>
      </c>
      <c r="K28" s="8">
        <v>325803</v>
      </c>
    </row>
    <row r="29" spans="2:11">
      <c r="B29" s="19">
        <v>2010</v>
      </c>
      <c r="C29" s="7">
        <v>293</v>
      </c>
      <c r="D29" s="8">
        <v>3096</v>
      </c>
      <c r="E29" s="8">
        <v>580</v>
      </c>
      <c r="F29" s="14">
        <f t="shared" si="4"/>
        <v>535.453216374269</v>
      </c>
      <c r="G29" s="14">
        <f t="shared" si="5"/>
        <v>95.367469712511436</v>
      </c>
      <c r="H29" s="14">
        <f t="shared" si="6"/>
        <v>440.08574666175758</v>
      </c>
      <c r="I29" s="14">
        <f t="shared" si="7"/>
        <v>5.614631676696586</v>
      </c>
      <c r="J29" s="8">
        <v>5472</v>
      </c>
      <c r="K29" s="8">
        <v>324639</v>
      </c>
    </row>
    <row r="30" spans="2:11">
      <c r="B30" s="19">
        <v>2011</v>
      </c>
      <c r="C30" s="7">
        <v>256</v>
      </c>
      <c r="D30" s="8">
        <v>2496</v>
      </c>
      <c r="E30" s="8">
        <v>553</v>
      </c>
      <c r="F30" s="14">
        <f t="shared" si="4"/>
        <v>464.18857660924755</v>
      </c>
      <c r="G30" s="14">
        <f t="shared" si="5"/>
        <v>76.908618633701138</v>
      </c>
      <c r="H30" s="14">
        <f t="shared" si="6"/>
        <v>387.27995797554638</v>
      </c>
      <c r="I30" s="14">
        <f t="shared" si="7"/>
        <v>6.0355859311435021</v>
      </c>
      <c r="J30" s="8">
        <v>5515</v>
      </c>
      <c r="K30" s="8">
        <v>324541</v>
      </c>
    </row>
    <row r="31" spans="2:11">
      <c r="B31" s="19">
        <v>2012</v>
      </c>
      <c r="C31" s="7">
        <v>242</v>
      </c>
      <c r="D31" s="8">
        <v>2250</v>
      </c>
      <c r="E31" s="8">
        <v>560</v>
      </c>
      <c r="F31" s="14">
        <f t="shared" si="4"/>
        <v>438.24701195219126</v>
      </c>
      <c r="G31" s="14">
        <f t="shared" si="5"/>
        <v>68.97841435486788</v>
      </c>
      <c r="H31" s="14">
        <f t="shared" si="6"/>
        <v>369.26859759732338</v>
      </c>
      <c r="I31" s="14">
        <f t="shared" si="7"/>
        <v>6.3533935369632584</v>
      </c>
      <c r="J31" s="8">
        <v>5522</v>
      </c>
      <c r="K31" s="8">
        <v>326189</v>
      </c>
    </row>
    <row r="32" spans="2:11">
      <c r="B32" s="19">
        <v>2013</v>
      </c>
      <c r="C32" s="7">
        <v>244</v>
      </c>
      <c r="D32" s="8">
        <v>1913</v>
      </c>
      <c r="E32" s="8">
        <v>525</v>
      </c>
      <c r="F32" s="14">
        <f t="shared" si="4"/>
        <v>442.5902412479594</v>
      </c>
      <c r="G32" s="14">
        <f t="shared" si="5"/>
        <v>58.136177842609897</v>
      </c>
      <c r="H32" s="14">
        <f t="shared" si="6"/>
        <v>384.45406340534953</v>
      </c>
      <c r="I32" s="14">
        <f t="shared" si="7"/>
        <v>7.6129917320359271</v>
      </c>
      <c r="J32" s="8">
        <v>5513</v>
      </c>
      <c r="K32" s="8">
        <v>329055</v>
      </c>
    </row>
    <row r="33" spans="2:11">
      <c r="B33" s="19">
        <v>2014</v>
      </c>
      <c r="C33" s="7">
        <v>235</v>
      </c>
      <c r="D33" s="8">
        <v>1577</v>
      </c>
      <c r="E33" s="8">
        <v>537</v>
      </c>
      <c r="F33" s="14">
        <f t="shared" si="4"/>
        <v>429.93047932674716</v>
      </c>
      <c r="G33" s="14">
        <f t="shared" si="5"/>
        <v>47.34214531667002</v>
      </c>
      <c r="H33" s="14">
        <f t="shared" si="6"/>
        <v>382.58833401007712</v>
      </c>
      <c r="I33" s="14">
        <f t="shared" si="7"/>
        <v>9.0813476332970673</v>
      </c>
      <c r="J33" s="8">
        <v>5466</v>
      </c>
      <c r="K33" s="8">
        <v>333107</v>
      </c>
    </row>
    <row r="34" spans="2:11">
      <c r="B34" s="19">
        <v>2015</v>
      </c>
      <c r="C34" s="7">
        <v>207</v>
      </c>
      <c r="D34" s="8">
        <v>1461</v>
      </c>
      <c r="E34" s="8">
        <v>578</v>
      </c>
      <c r="F34" s="14">
        <f t="shared" si="4"/>
        <v>378.9820578542658</v>
      </c>
      <c r="G34" s="14">
        <f t="shared" si="5"/>
        <v>43.285682542033925</v>
      </c>
      <c r="H34" s="14">
        <f t="shared" si="6"/>
        <v>335.69637531223191</v>
      </c>
      <c r="I34" s="14">
        <f t="shared" si="7"/>
        <v>8.7553674933101338</v>
      </c>
      <c r="J34" s="8">
        <v>5462</v>
      </c>
      <c r="K34" s="8">
        <v>337525</v>
      </c>
    </row>
    <row r="35" spans="2:11">
      <c r="B35" s="19">
        <v>2016</v>
      </c>
      <c r="C35" s="7">
        <v>232</v>
      </c>
      <c r="D35" s="8">
        <v>1380</v>
      </c>
      <c r="E35" s="8">
        <v>667</v>
      </c>
      <c r="F35" s="14">
        <f t="shared" si="4"/>
        <v>419.98551774076753</v>
      </c>
      <c r="G35" s="14">
        <f t="shared" si="5"/>
        <v>39.896961759629484</v>
      </c>
      <c r="H35" s="14">
        <f t="shared" si="6"/>
        <v>380.08855598113803</v>
      </c>
      <c r="I35" s="14">
        <f t="shared" si="7"/>
        <v>10.526754399773319</v>
      </c>
      <c r="J35" s="8">
        <v>5524</v>
      </c>
      <c r="K35" s="8">
        <v>345890.99999999994</v>
      </c>
    </row>
    <row r="36" spans="2:11">
      <c r="B36" s="19">
        <v>2017</v>
      </c>
      <c r="C36" s="7">
        <v>218</v>
      </c>
      <c r="D36" s="8">
        <v>1467</v>
      </c>
      <c r="E36" s="8">
        <v>762</v>
      </c>
      <c r="F36" s="14">
        <f t="shared" si="4"/>
        <v>389.84263233190273</v>
      </c>
      <c r="G36" s="14">
        <f t="shared" si="5"/>
        <v>41.015461179299351</v>
      </c>
      <c r="H36" s="14">
        <f t="shared" si="6"/>
        <v>348.8271711526034</v>
      </c>
      <c r="I36" s="14">
        <f t="shared" si="7"/>
        <v>9.504772618006248</v>
      </c>
      <c r="J36" s="8">
        <v>5592</v>
      </c>
      <c r="K36" s="8">
        <v>357670</v>
      </c>
    </row>
    <row r="37" spans="2:11" ht="15" thickBot="1">
      <c r="B37" s="20">
        <v>2018</v>
      </c>
      <c r="C37" s="9">
        <v>208</v>
      </c>
      <c r="D37" s="10">
        <v>1261</v>
      </c>
      <c r="E37" s="10">
        <v>791</v>
      </c>
      <c r="F37" s="15">
        <f t="shared" si="4"/>
        <v>363.50926249563094</v>
      </c>
      <c r="G37" s="15">
        <f t="shared" si="5"/>
        <v>34.023024699772009</v>
      </c>
      <c r="H37" s="15">
        <f t="shared" si="6"/>
        <v>329.48623779585893</v>
      </c>
      <c r="I37" s="15">
        <f t="shared" si="7"/>
        <v>10.68421357899043</v>
      </c>
      <c r="J37" s="10">
        <v>5722</v>
      </c>
      <c r="K37" s="10">
        <v>370631.36247508595</v>
      </c>
    </row>
    <row r="38" spans="2:11" s="43" customFormat="1">
      <c r="B38" s="48" t="s">
        <v>78</v>
      </c>
      <c r="C38" s="46"/>
      <c r="D38" s="50"/>
      <c r="E38" s="50"/>
      <c r="F38" s="47"/>
      <c r="G38" s="47"/>
      <c r="H38" s="47"/>
      <c r="I38" s="47"/>
      <c r="J38" s="80"/>
    </row>
    <row r="39" spans="2:11" s="43" customFormat="1">
      <c r="B39" s="11" t="s">
        <v>115</v>
      </c>
      <c r="C39" s="46"/>
      <c r="D39" s="50"/>
      <c r="E39" s="50"/>
      <c r="F39" s="47"/>
      <c r="G39" s="47"/>
      <c r="H39" s="47"/>
      <c r="I39" s="47"/>
    </row>
    <row r="40" spans="2:11" s="43" customFormat="1">
      <c r="B40" s="12" t="s">
        <v>51</v>
      </c>
      <c r="C40" s="46"/>
      <c r="D40" s="50"/>
      <c r="E40" s="50"/>
      <c r="F40" s="47"/>
      <c r="G40" s="47"/>
      <c r="H40" s="47"/>
      <c r="I40" s="47"/>
    </row>
    <row r="41" spans="2:11" s="43" customFormat="1">
      <c r="B41" s="12" t="s">
        <v>121</v>
      </c>
      <c r="C41" s="46"/>
      <c r="D41" s="50"/>
      <c r="E41" s="50"/>
      <c r="F41" s="47"/>
      <c r="G41" s="47"/>
      <c r="H41" s="47"/>
      <c r="I41" s="47"/>
    </row>
    <row r="42" spans="2:11" s="43" customFormat="1">
      <c r="B42" s="12" t="s">
        <v>48</v>
      </c>
      <c r="C42" s="46"/>
      <c r="D42" s="50"/>
      <c r="E42" s="50"/>
      <c r="F42" s="47"/>
      <c r="G42" s="47"/>
      <c r="H42" s="47"/>
      <c r="I42" s="47"/>
    </row>
    <row r="43" spans="2:11">
      <c r="B43" s="11" t="s">
        <v>49</v>
      </c>
      <c r="C43" s="43"/>
      <c r="D43" s="43"/>
      <c r="E43" s="43"/>
      <c r="I43" s="43"/>
    </row>
    <row r="44" spans="2:11">
      <c r="B44" s="11" t="s">
        <v>50</v>
      </c>
      <c r="C44" s="43"/>
      <c r="D44" s="43"/>
      <c r="E44" s="43"/>
      <c r="I44" s="43"/>
    </row>
    <row r="45" spans="2:11">
      <c r="B45" s="11" t="s">
        <v>207</v>
      </c>
      <c r="C45" s="43"/>
      <c r="D45" s="43"/>
      <c r="E45" s="43"/>
      <c r="I45" s="43"/>
    </row>
    <row r="46" spans="2:11" s="43" customFormat="1"/>
    <row r="47" spans="2:11" ht="15" thickBot="1">
      <c r="B47" s="5" t="s">
        <v>216</v>
      </c>
      <c r="C47" s="43"/>
      <c r="D47" s="43"/>
      <c r="E47" s="43"/>
      <c r="I47" s="43"/>
    </row>
    <row r="48" spans="2:11" ht="35" thickBot="1">
      <c r="B48" s="6" t="s">
        <v>43</v>
      </c>
      <c r="C48" s="6" t="s">
        <v>44</v>
      </c>
      <c r="D48" s="6" t="s">
        <v>45</v>
      </c>
      <c r="E48" s="6" t="s">
        <v>46</v>
      </c>
      <c r="F48" s="6" t="s">
        <v>103</v>
      </c>
      <c r="G48" s="6" t="s">
        <v>52</v>
      </c>
      <c r="H48" s="6" t="s">
        <v>113</v>
      </c>
      <c r="I48" s="6" t="s">
        <v>47</v>
      </c>
      <c r="J48" s="6" t="s">
        <v>195</v>
      </c>
      <c r="K48" s="6" t="s">
        <v>196</v>
      </c>
    </row>
    <row r="49" spans="2:11">
      <c r="B49" s="19">
        <v>2007</v>
      </c>
      <c r="C49" s="7">
        <v>379</v>
      </c>
      <c r="D49" s="8">
        <v>7292</v>
      </c>
      <c r="E49" s="8">
        <v>932</v>
      </c>
      <c r="F49" s="14">
        <f t="shared" ref="F49:F60" si="8">(C49/J49)*10000</f>
        <v>1302.8532141629425</v>
      </c>
      <c r="G49" s="14">
        <f t="shared" ref="G49:G60" si="9">(D49/K49)*10000</f>
        <v>358.6729298344851</v>
      </c>
      <c r="H49" s="14">
        <f>F49-G49</f>
        <v>944.18028432845745</v>
      </c>
      <c r="I49" s="14">
        <f>F49/G49</f>
        <v>3.6324269432994658</v>
      </c>
      <c r="J49" s="8">
        <v>2909</v>
      </c>
      <c r="K49" s="8">
        <v>203305</v>
      </c>
    </row>
    <row r="50" spans="2:11">
      <c r="B50" s="19">
        <v>2008</v>
      </c>
      <c r="C50" s="7">
        <v>416</v>
      </c>
      <c r="D50" s="8">
        <v>7440</v>
      </c>
      <c r="E50" s="8">
        <v>990</v>
      </c>
      <c r="F50" s="14">
        <f t="shared" si="8"/>
        <v>1394.5692256118002</v>
      </c>
      <c r="G50" s="14">
        <f t="shared" si="9"/>
        <v>364.68443032762781</v>
      </c>
      <c r="H50" s="14">
        <f t="shared" ref="H50:H60" si="10">F50-G50</f>
        <v>1029.8847952841725</v>
      </c>
      <c r="I50" s="14">
        <f t="shared" ref="I50:I60" si="11">F50/G50</f>
        <v>3.824043774939712</v>
      </c>
      <c r="J50" s="8">
        <v>2983</v>
      </c>
      <c r="K50" s="8">
        <v>204011.99999999997</v>
      </c>
    </row>
    <row r="51" spans="2:11">
      <c r="B51" s="19">
        <v>2009</v>
      </c>
      <c r="C51" s="7">
        <v>423</v>
      </c>
      <c r="D51" s="8">
        <v>7520</v>
      </c>
      <c r="E51" s="8">
        <v>1010</v>
      </c>
      <c r="F51" s="14">
        <f t="shared" si="8"/>
        <v>1414.2427281845537</v>
      </c>
      <c r="G51" s="14">
        <f t="shared" si="9"/>
        <v>367.90606653620347</v>
      </c>
      <c r="H51" s="14">
        <f t="shared" si="10"/>
        <v>1046.3366616483502</v>
      </c>
      <c r="I51" s="14">
        <f t="shared" si="11"/>
        <v>3.8440320962888674</v>
      </c>
      <c r="J51" s="8">
        <v>2991</v>
      </c>
      <c r="K51" s="8">
        <v>204400.00000000003</v>
      </c>
    </row>
    <row r="52" spans="2:11">
      <c r="B52" s="19">
        <v>2010</v>
      </c>
      <c r="C52" s="7">
        <v>414</v>
      </c>
      <c r="D52" s="8">
        <v>6671</v>
      </c>
      <c r="E52" s="8">
        <v>1036</v>
      </c>
      <c r="F52" s="14">
        <f t="shared" si="8"/>
        <v>1334.6228239845261</v>
      </c>
      <c r="G52" s="14">
        <f t="shared" si="9"/>
        <v>324.68449000053539</v>
      </c>
      <c r="H52" s="14">
        <f t="shared" si="10"/>
        <v>1009.9383339839908</v>
      </c>
      <c r="I52" s="14">
        <f t="shared" si="11"/>
        <v>4.1105222611105487</v>
      </c>
      <c r="J52" s="8">
        <v>3102</v>
      </c>
      <c r="K52" s="8">
        <v>205461</v>
      </c>
    </row>
    <row r="53" spans="2:11">
      <c r="B53" s="19">
        <v>2011</v>
      </c>
      <c r="C53" s="7">
        <v>357</v>
      </c>
      <c r="D53" s="8">
        <v>5711</v>
      </c>
      <c r="E53" s="8">
        <v>994</v>
      </c>
      <c r="F53" s="14">
        <f t="shared" si="8"/>
        <v>1150.8704061895551</v>
      </c>
      <c r="G53" s="14">
        <f t="shared" si="9"/>
        <v>278.59080177174189</v>
      </c>
      <c r="H53" s="14">
        <f t="shared" si="10"/>
        <v>872.27960441781318</v>
      </c>
      <c r="I53" s="14">
        <f t="shared" si="11"/>
        <v>4.1310423706397135</v>
      </c>
      <c r="J53" s="8">
        <v>3102</v>
      </c>
      <c r="K53" s="8">
        <v>204996</v>
      </c>
    </row>
    <row r="54" spans="2:11">
      <c r="B54" s="19">
        <v>2012</v>
      </c>
      <c r="C54" s="7">
        <v>377</v>
      </c>
      <c r="D54" s="8">
        <v>5114</v>
      </c>
      <c r="E54" s="8">
        <v>1075</v>
      </c>
      <c r="F54" s="14">
        <f t="shared" si="8"/>
        <v>1155.7326793378297</v>
      </c>
      <c r="G54" s="14">
        <f t="shared" si="9"/>
        <v>247.42248090144224</v>
      </c>
      <c r="H54" s="14">
        <f t="shared" si="10"/>
        <v>908.31019843638751</v>
      </c>
      <c r="I54" s="14">
        <f t="shared" si="11"/>
        <v>4.6710900122216534</v>
      </c>
      <c r="J54" s="8">
        <v>3262</v>
      </c>
      <c r="K54" s="8">
        <v>206691</v>
      </c>
    </row>
    <row r="55" spans="2:11">
      <c r="B55" s="19">
        <v>2013</v>
      </c>
      <c r="C55" s="7">
        <v>337</v>
      </c>
      <c r="D55" s="8">
        <v>4597</v>
      </c>
      <c r="E55" s="8">
        <v>1044</v>
      </c>
      <c r="F55" s="14">
        <f t="shared" si="8"/>
        <v>1025.5629945222154</v>
      </c>
      <c r="G55" s="14">
        <f t="shared" si="9"/>
        <v>222.0408242124482</v>
      </c>
      <c r="H55" s="14">
        <f t="shared" si="10"/>
        <v>803.52217030976715</v>
      </c>
      <c r="I55" s="14">
        <f t="shared" si="11"/>
        <v>4.6188037634960262</v>
      </c>
      <c r="J55" s="8">
        <v>3286</v>
      </c>
      <c r="K55" s="8">
        <v>207034</v>
      </c>
    </row>
    <row r="56" spans="2:11">
      <c r="B56" s="19">
        <v>2014</v>
      </c>
      <c r="C56" s="7">
        <v>321</v>
      </c>
      <c r="D56" s="8">
        <v>3980</v>
      </c>
      <c r="E56" s="8">
        <v>989</v>
      </c>
      <c r="F56" s="14">
        <f t="shared" si="8"/>
        <v>945.22968197879868</v>
      </c>
      <c r="G56" s="14">
        <f t="shared" si="9"/>
        <v>191.32591745103878</v>
      </c>
      <c r="H56" s="14">
        <f t="shared" si="10"/>
        <v>753.9037645277599</v>
      </c>
      <c r="I56" s="14">
        <f t="shared" si="11"/>
        <v>4.9404163041355202</v>
      </c>
      <c r="J56" s="8">
        <v>3396</v>
      </c>
      <c r="K56" s="8">
        <v>208022.00000000006</v>
      </c>
    </row>
    <row r="57" spans="2:11">
      <c r="B57" s="19">
        <v>2015</v>
      </c>
      <c r="C57" s="7">
        <v>308</v>
      </c>
      <c r="D57" s="8">
        <v>3679</v>
      </c>
      <c r="E57" s="8">
        <v>1168</v>
      </c>
      <c r="F57" s="14">
        <f t="shared" si="8"/>
        <v>905.61599529550131</v>
      </c>
      <c r="G57" s="14">
        <f t="shared" si="9"/>
        <v>175.99418295932378</v>
      </c>
      <c r="H57" s="14">
        <f t="shared" si="10"/>
        <v>729.62181233617753</v>
      </c>
      <c r="I57" s="14">
        <f t="shared" si="11"/>
        <v>5.1457155007493034</v>
      </c>
      <c r="J57" s="8">
        <v>3401</v>
      </c>
      <c r="K57" s="8">
        <v>209041</v>
      </c>
    </row>
    <row r="58" spans="2:11">
      <c r="B58" s="19">
        <v>2016</v>
      </c>
      <c r="C58" s="7">
        <v>308</v>
      </c>
      <c r="D58" s="8">
        <v>3507</v>
      </c>
      <c r="E58" s="8">
        <v>1294</v>
      </c>
      <c r="F58" s="14">
        <f t="shared" si="8"/>
        <v>914.21786880379943</v>
      </c>
      <c r="G58" s="14">
        <f t="shared" si="9"/>
        <v>166.65241068628288</v>
      </c>
      <c r="H58" s="14">
        <f t="shared" si="10"/>
        <v>747.56545811751653</v>
      </c>
      <c r="I58" s="14">
        <f t="shared" si="11"/>
        <v>5.4857764435510115</v>
      </c>
      <c r="J58" s="8">
        <v>3369</v>
      </c>
      <c r="K58" s="8">
        <v>210438.00000000003</v>
      </c>
    </row>
    <row r="59" spans="2:11">
      <c r="B59" s="19">
        <v>2017</v>
      </c>
      <c r="C59" s="7">
        <v>298</v>
      </c>
      <c r="D59" s="8">
        <v>3279</v>
      </c>
      <c r="E59" s="8">
        <v>1407</v>
      </c>
      <c r="F59" s="14">
        <f t="shared" si="8"/>
        <v>893.0176805513936</v>
      </c>
      <c r="G59" s="14">
        <f t="shared" si="9"/>
        <v>154.85242030696577</v>
      </c>
      <c r="H59" s="14">
        <f t="shared" si="10"/>
        <v>738.16526024442783</v>
      </c>
      <c r="I59" s="14">
        <f t="shared" si="11"/>
        <v>5.7668952075863853</v>
      </c>
      <c r="J59" s="8">
        <v>3336.9999999999995</v>
      </c>
      <c r="K59" s="8">
        <v>211750</v>
      </c>
    </row>
    <row r="60" spans="2:11" ht="15" thickBot="1">
      <c r="B60" s="20">
        <v>2018</v>
      </c>
      <c r="C60" s="9">
        <v>276</v>
      </c>
      <c r="D60" s="10">
        <v>3268</v>
      </c>
      <c r="E60" s="10">
        <v>1537</v>
      </c>
      <c r="F60" s="15">
        <f t="shared" si="8"/>
        <v>826.34730538922156</v>
      </c>
      <c r="G60" s="15">
        <f t="shared" si="9"/>
        <v>152.54426423363671</v>
      </c>
      <c r="H60" s="15">
        <f t="shared" si="10"/>
        <v>673.80304115558488</v>
      </c>
      <c r="I60" s="15">
        <f t="shared" si="11"/>
        <v>5.4170985027899086</v>
      </c>
      <c r="J60" s="10">
        <v>3340</v>
      </c>
      <c r="K60" s="10">
        <v>214232.89931076876</v>
      </c>
    </row>
    <row r="61" spans="2:11">
      <c r="B61" s="48" t="s">
        <v>78</v>
      </c>
    </row>
    <row r="62" spans="2:11">
      <c r="B62" s="11" t="s">
        <v>115</v>
      </c>
    </row>
    <row r="63" spans="2:11">
      <c r="B63" s="12" t="s">
        <v>51</v>
      </c>
    </row>
    <row r="64" spans="2:11">
      <c r="B64" s="12" t="s">
        <v>121</v>
      </c>
    </row>
    <row r="65" spans="2:2">
      <c r="B65" s="12" t="s">
        <v>48</v>
      </c>
    </row>
    <row r="66" spans="2:2">
      <c r="B66" s="11" t="s">
        <v>49</v>
      </c>
    </row>
    <row r="67" spans="2:2">
      <c r="B67" s="11" t="s">
        <v>50</v>
      </c>
    </row>
    <row r="68" spans="2:2">
      <c r="B68" s="11" t="s">
        <v>207</v>
      </c>
    </row>
  </sheetData>
  <hyperlinks>
    <hyperlink ref="A1" location="Index!A1" display="Index" xr:uid="{2AF50899-534A-4FBB-87E1-95B2F321E492}"/>
  </hyperlinks>
  <pageMargins left="0.7" right="0.7" top="0.75" bottom="0.75" header="0.3" footer="0.3"/>
  <pageSetup paperSize="9" scale="61" orientation="landscape" r:id="rId1"/>
  <headerFooter>
    <oddFooter>&amp;L&amp;1#&amp;"Arial"&amp;11&amp;KA80000PROTECTED: CABINET-IN-CONFIDENCE</oddFooter>
  </headerFooter>
  <rowBreaks count="1" manualBreakCount="1">
    <brk id="2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dimension ref="A1:M40"/>
  <sheetViews>
    <sheetView showGridLines="0" zoomScaleNormal="100" zoomScaleSheetLayoutView="145" workbookViewId="0">
      <selection activeCell="L18" sqref="L18"/>
    </sheetView>
  </sheetViews>
  <sheetFormatPr defaultRowHeight="14.5"/>
  <cols>
    <col min="2" max="2" width="18.54296875" customWidth="1"/>
    <col min="3" max="3" width="19.81640625" customWidth="1"/>
    <col min="4" max="4" width="18.453125" customWidth="1"/>
    <col min="13" max="13" width="11.7265625" customWidth="1"/>
  </cols>
  <sheetData>
    <row r="1" spans="1:4" ht="15" thickBot="1">
      <c r="A1" s="4" t="s">
        <v>0</v>
      </c>
      <c r="B1" s="5" t="s">
        <v>94</v>
      </c>
    </row>
    <row r="2" spans="1:4" ht="36.75" customHeight="1" thickBot="1">
      <c r="B2" s="6" t="s">
        <v>43</v>
      </c>
      <c r="C2" s="6" t="s">
        <v>76</v>
      </c>
      <c r="D2" s="6" t="s">
        <v>77</v>
      </c>
    </row>
    <row r="3" spans="1:4">
      <c r="B3" s="128" t="s">
        <v>231</v>
      </c>
      <c r="C3" s="7">
        <v>30</v>
      </c>
      <c r="D3" s="25">
        <v>5.0000000000000001E-3</v>
      </c>
    </row>
    <row r="4" spans="1:4">
      <c r="B4" s="27" t="s">
        <v>232</v>
      </c>
      <c r="C4" s="7">
        <v>62</v>
      </c>
      <c r="D4" s="25">
        <v>0.01</v>
      </c>
    </row>
    <row r="5" spans="1:4">
      <c r="B5" s="27" t="s">
        <v>218</v>
      </c>
      <c r="C5" s="7">
        <v>70</v>
      </c>
      <c r="D5" s="25">
        <v>8.9999999999999993E-3</v>
      </c>
    </row>
    <row r="6" spans="1:4">
      <c r="B6" s="27" t="s">
        <v>219</v>
      </c>
      <c r="C6" s="7">
        <v>86</v>
      </c>
      <c r="D6" s="25">
        <v>1.2E-2</v>
      </c>
    </row>
    <row r="7" spans="1:4">
      <c r="B7" s="27" t="s">
        <v>220</v>
      </c>
      <c r="C7" s="7">
        <v>108</v>
      </c>
      <c r="D7" s="25">
        <v>1.4E-2</v>
      </c>
    </row>
    <row r="8" spans="1:4">
      <c r="B8" s="27" t="s">
        <v>221</v>
      </c>
      <c r="C8" s="21">
        <v>133</v>
      </c>
      <c r="D8" s="25">
        <v>1.9E-2</v>
      </c>
    </row>
    <row r="9" spans="1:4">
      <c r="B9" s="27" t="s">
        <v>222</v>
      </c>
      <c r="C9" s="7">
        <v>116</v>
      </c>
      <c r="D9" s="25">
        <v>1.4E-2</v>
      </c>
    </row>
    <row r="10" spans="1:4">
      <c r="B10" s="27" t="s">
        <v>234</v>
      </c>
      <c r="C10" s="7">
        <v>102</v>
      </c>
      <c r="D10" s="25">
        <v>1.2999999999999999E-2</v>
      </c>
    </row>
    <row r="11" spans="1:4">
      <c r="B11" s="27" t="s">
        <v>229</v>
      </c>
      <c r="C11" s="7">
        <v>132</v>
      </c>
      <c r="D11" s="25">
        <v>1.7000000000000001E-2</v>
      </c>
    </row>
    <row r="12" spans="1:4">
      <c r="B12" s="27" t="s">
        <v>224</v>
      </c>
      <c r="C12" s="7">
        <v>150</v>
      </c>
      <c r="D12" s="25">
        <v>1.7000000000000001E-2</v>
      </c>
    </row>
    <row r="13" spans="1:4">
      <c r="B13" s="27" t="s">
        <v>225</v>
      </c>
      <c r="C13" s="7">
        <v>185</v>
      </c>
      <c r="D13" s="25">
        <v>1.9E-2</v>
      </c>
    </row>
    <row r="14" spans="1:4" ht="15" thickBot="1">
      <c r="B14" s="28" t="s">
        <v>233</v>
      </c>
      <c r="C14" s="9">
        <v>204</v>
      </c>
      <c r="D14" s="26">
        <v>0.02</v>
      </c>
    </row>
    <row r="15" spans="1:4">
      <c r="B15" s="53" t="s">
        <v>81</v>
      </c>
    </row>
    <row r="16" spans="1:4">
      <c r="B16" s="39" t="s">
        <v>141</v>
      </c>
    </row>
    <row r="17" spans="2:13" s="43" customFormat="1">
      <c r="B17" s="39" t="s">
        <v>199</v>
      </c>
    </row>
    <row r="18" spans="2:13">
      <c r="B18" s="53" t="s">
        <v>201</v>
      </c>
      <c r="C18" s="49"/>
      <c r="D18" s="49"/>
      <c r="E18" s="49"/>
      <c r="F18" s="49"/>
      <c r="G18" s="49"/>
      <c r="H18" s="49"/>
      <c r="I18" s="49"/>
      <c r="J18" s="49"/>
    </row>
    <row r="19" spans="2:13">
      <c r="B19" s="51" t="s">
        <v>82</v>
      </c>
      <c r="C19" s="49"/>
      <c r="D19" s="49"/>
      <c r="E19" s="49"/>
      <c r="F19" s="49"/>
      <c r="G19" s="49"/>
      <c r="H19" s="49"/>
      <c r="I19" s="49"/>
      <c r="J19" s="49"/>
    </row>
    <row r="20" spans="2:13">
      <c r="B20" s="49"/>
      <c r="C20" s="49"/>
      <c r="D20" s="49"/>
      <c r="E20" s="49"/>
      <c r="F20" s="49"/>
      <c r="G20" s="49"/>
      <c r="H20" s="49"/>
      <c r="I20" s="49"/>
      <c r="J20" s="49"/>
    </row>
    <row r="21" spans="2:13" ht="15" thickBot="1">
      <c r="B21" s="5" t="s">
        <v>189</v>
      </c>
      <c r="G21" s="49"/>
      <c r="H21" s="49"/>
      <c r="I21" s="49"/>
      <c r="J21" s="49"/>
    </row>
    <row r="22" spans="2:13" ht="23.5" thickBot="1">
      <c r="B22" s="6" t="s">
        <v>43</v>
      </c>
      <c r="C22" s="6" t="s">
        <v>76</v>
      </c>
      <c r="D22" s="6" t="s">
        <v>77</v>
      </c>
    </row>
    <row r="23" spans="2:13" ht="16.5">
      <c r="B23" s="129" t="s">
        <v>235</v>
      </c>
      <c r="C23" s="46">
        <v>7</v>
      </c>
      <c r="D23" s="72">
        <v>5.0000000000000001E-4</v>
      </c>
    </row>
    <row r="24" spans="2:13" ht="17" thickBot="1">
      <c r="B24" s="28" t="s">
        <v>236</v>
      </c>
      <c r="C24" s="9">
        <v>98</v>
      </c>
      <c r="D24" s="26">
        <v>4.4999999999999997E-3</v>
      </c>
    </row>
    <row r="25" spans="2:13">
      <c r="B25" s="39" t="s">
        <v>96</v>
      </c>
    </row>
    <row r="26" spans="2:13">
      <c r="B26" s="39" t="s">
        <v>95</v>
      </c>
    </row>
    <row r="27" spans="2:13">
      <c r="B27" s="39" t="s">
        <v>97</v>
      </c>
    </row>
    <row r="28" spans="2:13">
      <c r="B28" s="39" t="s">
        <v>98</v>
      </c>
    </row>
    <row r="29" spans="2:13" ht="25.5" customHeight="1">
      <c r="B29" s="132" t="s">
        <v>206</v>
      </c>
      <c r="C29" s="132"/>
      <c r="D29" s="132"/>
      <c r="E29" s="132"/>
      <c r="F29" s="132"/>
      <c r="G29" s="132"/>
      <c r="H29" s="132"/>
      <c r="I29" s="132"/>
      <c r="J29" s="132"/>
      <c r="K29" s="132"/>
      <c r="L29" s="132"/>
      <c r="M29" s="132"/>
    </row>
    <row r="30" spans="2:13">
      <c r="B30" s="39" t="s">
        <v>91</v>
      </c>
    </row>
    <row r="31" spans="2:13" s="43" customFormat="1">
      <c r="B31" s="39"/>
    </row>
    <row r="32" spans="2:13" ht="15" thickBot="1">
      <c r="B32" s="5" t="s">
        <v>188</v>
      </c>
      <c r="C32" s="43"/>
      <c r="D32" s="43"/>
    </row>
    <row r="33" spans="2:6" ht="23.5" thickBot="1">
      <c r="B33" s="6" t="s">
        <v>43</v>
      </c>
      <c r="C33" s="6" t="s">
        <v>76</v>
      </c>
      <c r="D33" s="6" t="s">
        <v>77</v>
      </c>
      <c r="F33" s="126"/>
    </row>
    <row r="34" spans="2:6">
      <c r="B34" s="130" t="s">
        <v>237</v>
      </c>
      <c r="C34" s="46">
        <v>39</v>
      </c>
      <c r="D34" s="72">
        <v>2.0323084940072955E-2</v>
      </c>
    </row>
    <row r="35" spans="2:6" s="43" customFormat="1">
      <c r="B35" s="130" t="s">
        <v>238</v>
      </c>
      <c r="C35" s="46">
        <v>48</v>
      </c>
      <c r="D35" s="72">
        <v>2.2977501196744854E-2</v>
      </c>
    </row>
    <row r="36" spans="2:6" ht="15" thickBot="1">
      <c r="B36" s="24" t="s">
        <v>239</v>
      </c>
      <c r="C36" s="9">
        <v>47</v>
      </c>
      <c r="D36" s="26">
        <v>2.1161638901395767E-2</v>
      </c>
    </row>
    <row r="37" spans="2:6">
      <c r="B37" s="39" t="s">
        <v>200</v>
      </c>
    </row>
    <row r="38" spans="2:6" s="43" customFormat="1">
      <c r="B38" s="39" t="s">
        <v>202</v>
      </c>
    </row>
    <row r="39" spans="2:6">
      <c r="B39" s="39" t="s">
        <v>184</v>
      </c>
    </row>
    <row r="40" spans="2:6">
      <c r="B40" s="39" t="s">
        <v>185</v>
      </c>
    </row>
  </sheetData>
  <mergeCells count="1">
    <mergeCell ref="B29:M29"/>
  </mergeCells>
  <hyperlinks>
    <hyperlink ref="A1" location="Index!A1" display="Index" xr:uid="{A0C52837-DB54-4E0F-8BC0-7716C569D047}"/>
  </hyperlinks>
  <pageMargins left="0.7" right="0.7" top="0.75" bottom="0.75" header="0.3" footer="0.3"/>
  <pageSetup paperSize="9" scale="76" orientation="landscape" r:id="rId1"/>
  <headerFooter>
    <oddFooter>&amp;L&amp;1#&amp;"Arial"&amp;11&amp;KA80000PROTECTED: CABINET-IN-CONFIDENCE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K31"/>
  <sheetViews>
    <sheetView showGridLines="0" zoomScaleNormal="100" zoomScaleSheetLayoutView="190" workbookViewId="0">
      <selection activeCell="P31" sqref="P31"/>
    </sheetView>
  </sheetViews>
  <sheetFormatPr defaultRowHeight="14.5"/>
  <cols>
    <col min="3" max="3" width="10.54296875" customWidth="1"/>
    <col min="4" max="4" width="14.26953125" customWidth="1"/>
    <col min="5" max="5" width="14.453125" customWidth="1"/>
    <col min="6" max="6" width="18.453125" customWidth="1"/>
    <col min="7" max="7" width="12" customWidth="1"/>
    <col min="13" max="13" width="9.453125" customWidth="1"/>
  </cols>
  <sheetData>
    <row r="1" spans="1:11" ht="15" thickBot="1">
      <c r="A1" s="4" t="s">
        <v>0</v>
      </c>
      <c r="B1" s="16" t="s">
        <v>217</v>
      </c>
      <c r="C1" s="77"/>
      <c r="D1" s="77"/>
      <c r="E1" s="77"/>
      <c r="F1" s="77"/>
      <c r="G1" s="77"/>
      <c r="H1" s="77"/>
    </row>
    <row r="2" spans="1:11" ht="23.5" thickBot="1">
      <c r="B2" s="17" t="s">
        <v>43</v>
      </c>
      <c r="C2" s="17" t="s">
        <v>44</v>
      </c>
      <c r="D2" s="17" t="s">
        <v>45</v>
      </c>
      <c r="E2" s="17" t="s">
        <v>103</v>
      </c>
      <c r="F2" s="17" t="s">
        <v>52</v>
      </c>
      <c r="G2" s="17" t="s">
        <v>186</v>
      </c>
      <c r="H2" s="17" t="s">
        <v>47</v>
      </c>
      <c r="J2" s="81"/>
      <c r="K2" s="81"/>
    </row>
    <row r="3" spans="1:11">
      <c r="B3" s="54" t="s">
        <v>231</v>
      </c>
      <c r="C3" s="55">
        <v>100</v>
      </c>
      <c r="D3" s="55">
        <v>675</v>
      </c>
      <c r="E3" s="56">
        <v>122.79</v>
      </c>
      <c r="F3" s="56">
        <v>12.72</v>
      </c>
      <c r="G3" s="56">
        <f>E3-F3</f>
        <v>110.07000000000001</v>
      </c>
      <c r="H3" s="56">
        <f>E3/F3</f>
        <v>9.6533018867924536</v>
      </c>
      <c r="J3" s="43"/>
      <c r="K3" s="43"/>
    </row>
    <row r="4" spans="1:11">
      <c r="B4" s="54" t="s">
        <v>232</v>
      </c>
      <c r="C4" s="55">
        <v>112</v>
      </c>
      <c r="D4" s="55">
        <v>731</v>
      </c>
      <c r="E4" s="56">
        <v>135.02000000000001</v>
      </c>
      <c r="F4" s="56">
        <v>13.78</v>
      </c>
      <c r="G4" s="56">
        <f t="shared" ref="G4:G13" si="0">E4-F4</f>
        <v>121.24000000000001</v>
      </c>
      <c r="H4" s="56">
        <f t="shared" ref="H4:H13" si="1">E4/F4</f>
        <v>9.7982583454281578</v>
      </c>
      <c r="I4" s="43"/>
      <c r="J4" s="43"/>
      <c r="K4" s="43"/>
    </row>
    <row r="5" spans="1:11">
      <c r="B5" s="54" t="s">
        <v>218</v>
      </c>
      <c r="C5" s="55">
        <v>127</v>
      </c>
      <c r="D5" s="55">
        <v>810</v>
      </c>
      <c r="E5" s="56">
        <v>149.18</v>
      </c>
      <c r="F5" s="56">
        <v>15.27</v>
      </c>
      <c r="G5" s="56">
        <f t="shared" si="0"/>
        <v>133.91</v>
      </c>
      <c r="H5" s="56">
        <f t="shared" si="1"/>
        <v>9.7694826457105446</v>
      </c>
      <c r="I5" s="43"/>
      <c r="J5" s="43"/>
      <c r="K5" s="43"/>
    </row>
    <row r="6" spans="1:11">
      <c r="B6" s="54" t="s">
        <v>219</v>
      </c>
      <c r="C6" s="55">
        <v>137</v>
      </c>
      <c r="D6" s="55">
        <v>818</v>
      </c>
      <c r="E6" s="56">
        <v>158.83000000000001</v>
      </c>
      <c r="F6" s="56">
        <v>15.43</v>
      </c>
      <c r="G6" s="56">
        <f t="shared" si="0"/>
        <v>143.4</v>
      </c>
      <c r="H6" s="56">
        <f t="shared" si="1"/>
        <v>10.293583927414129</v>
      </c>
      <c r="I6" s="43"/>
      <c r="J6" s="43"/>
      <c r="K6" s="43"/>
    </row>
    <row r="7" spans="1:11">
      <c r="B7" s="54" t="s">
        <v>220</v>
      </c>
      <c r="C7" s="55">
        <v>133</v>
      </c>
      <c r="D7" s="55">
        <v>789</v>
      </c>
      <c r="E7" s="56">
        <v>152.46</v>
      </c>
      <c r="F7" s="56">
        <v>14.85</v>
      </c>
      <c r="G7" s="56">
        <f t="shared" si="0"/>
        <v>137.61000000000001</v>
      </c>
      <c r="H7" s="56">
        <f t="shared" si="1"/>
        <v>10.266666666666667</v>
      </c>
      <c r="I7" s="43"/>
      <c r="J7" s="43"/>
      <c r="K7" s="43"/>
    </row>
    <row r="8" spans="1:11">
      <c r="B8" s="54" t="s">
        <v>221</v>
      </c>
      <c r="C8" s="55">
        <v>125</v>
      </c>
      <c r="D8" s="55">
        <v>675</v>
      </c>
      <c r="E8" s="56">
        <v>142.41999999999999</v>
      </c>
      <c r="F8" s="56">
        <v>12.63</v>
      </c>
      <c r="G8" s="56">
        <f t="shared" si="0"/>
        <v>129.79</v>
      </c>
      <c r="H8" s="56">
        <f t="shared" si="1"/>
        <v>11.276326207442596</v>
      </c>
      <c r="I8" s="43"/>
      <c r="J8" s="43"/>
      <c r="K8" s="43"/>
    </row>
    <row r="9" spans="1:11">
      <c r="B9" s="54" t="s">
        <v>222</v>
      </c>
      <c r="C9" s="55">
        <v>114</v>
      </c>
      <c r="D9" s="55">
        <v>575</v>
      </c>
      <c r="E9" s="56">
        <v>129.36000000000001</v>
      </c>
      <c r="F9" s="56">
        <v>10.68</v>
      </c>
      <c r="G9" s="56">
        <f t="shared" si="0"/>
        <v>118.68</v>
      </c>
      <c r="H9" s="56">
        <f t="shared" si="1"/>
        <v>12.112359550561798</v>
      </c>
      <c r="I9" s="43"/>
      <c r="J9" s="43"/>
      <c r="K9" s="43"/>
    </row>
    <row r="10" spans="1:11">
      <c r="B10" s="54" t="s">
        <v>73</v>
      </c>
      <c r="C10" s="55">
        <v>107</v>
      </c>
      <c r="D10" s="55">
        <v>591</v>
      </c>
      <c r="E10" s="56">
        <v>120.99</v>
      </c>
      <c r="F10" s="56">
        <v>10.87</v>
      </c>
      <c r="G10" s="56">
        <f t="shared" si="0"/>
        <v>110.11999999999999</v>
      </c>
      <c r="H10" s="56">
        <f t="shared" si="1"/>
        <v>11.130634774609016</v>
      </c>
      <c r="I10" s="43"/>
      <c r="J10" s="43"/>
      <c r="K10" s="43"/>
    </row>
    <row r="11" spans="1:11">
      <c r="B11" s="19" t="s">
        <v>223</v>
      </c>
      <c r="C11" s="55">
        <v>120</v>
      </c>
      <c r="D11" s="55">
        <v>535</v>
      </c>
      <c r="E11" s="56">
        <v>135.54</v>
      </c>
      <c r="F11" s="56">
        <v>9.69</v>
      </c>
      <c r="G11" s="56">
        <f t="shared" si="0"/>
        <v>125.85</v>
      </c>
      <c r="H11" s="56">
        <f t="shared" si="1"/>
        <v>13.987616099071207</v>
      </c>
      <c r="I11" s="43"/>
      <c r="J11" s="43"/>
      <c r="K11" s="43"/>
    </row>
    <row r="12" spans="1:11">
      <c r="B12" s="19" t="s">
        <v>224</v>
      </c>
      <c r="C12" s="55">
        <v>112</v>
      </c>
      <c r="D12" s="55">
        <v>486</v>
      </c>
      <c r="E12" s="56">
        <v>126.08</v>
      </c>
      <c r="F12" s="56">
        <v>8.6300000000000008</v>
      </c>
      <c r="G12" s="56">
        <f t="shared" si="0"/>
        <v>117.45</v>
      </c>
      <c r="H12" s="56">
        <f t="shared" si="1"/>
        <v>14.609501738122827</v>
      </c>
      <c r="I12" s="43"/>
      <c r="J12" s="43"/>
      <c r="K12" s="43"/>
    </row>
    <row r="13" spans="1:11" ht="15" thickBot="1">
      <c r="B13" s="20" t="s">
        <v>225</v>
      </c>
      <c r="C13" s="78">
        <v>99</v>
      </c>
      <c r="D13" s="78">
        <v>477</v>
      </c>
      <c r="E13" s="79">
        <v>109.52</v>
      </c>
      <c r="F13" s="79">
        <v>8.2899999999999991</v>
      </c>
      <c r="G13" s="79">
        <f t="shared" si="0"/>
        <v>101.22999999999999</v>
      </c>
      <c r="H13" s="79">
        <f t="shared" si="1"/>
        <v>13.211097708082027</v>
      </c>
      <c r="I13" s="43"/>
      <c r="J13" s="43"/>
      <c r="K13" s="43"/>
    </row>
    <row r="14" spans="1:11" s="43" customFormat="1">
      <c r="B14" s="105" t="s">
        <v>104</v>
      </c>
      <c r="C14" s="106"/>
      <c r="D14" s="106"/>
      <c r="E14" s="106"/>
      <c r="F14" s="106"/>
      <c r="G14" s="106"/>
      <c r="H14" s="45"/>
      <c r="I14" s="45"/>
      <c r="J14" s="45"/>
    </row>
    <row r="15" spans="1:11" s="43" customFormat="1">
      <c r="B15" s="105" t="s">
        <v>105</v>
      </c>
      <c r="C15" s="106"/>
      <c r="D15" s="106"/>
      <c r="E15" s="106"/>
      <c r="F15" s="106"/>
      <c r="G15" s="106"/>
      <c r="H15" s="45"/>
      <c r="I15" s="45"/>
      <c r="J15" s="45"/>
    </row>
    <row r="16" spans="1:11" s="43" customFormat="1">
      <c r="B16" s="57"/>
    </row>
    <row r="17" spans="2:10" ht="15" thickBot="1">
      <c r="B17" s="16" t="s">
        <v>226</v>
      </c>
      <c r="C17" s="77"/>
      <c r="D17" s="77"/>
      <c r="E17" s="77"/>
      <c r="F17" s="77"/>
      <c r="G17" s="77"/>
      <c r="H17" s="77"/>
    </row>
    <row r="18" spans="2:10" ht="23.5" thickBot="1">
      <c r="B18" s="17" t="s">
        <v>43</v>
      </c>
      <c r="C18" s="17" t="s">
        <v>44</v>
      </c>
      <c r="D18" s="17" t="s">
        <v>45</v>
      </c>
      <c r="E18" s="17" t="s">
        <v>103</v>
      </c>
      <c r="F18" s="17" t="s">
        <v>52</v>
      </c>
      <c r="G18" s="17" t="s">
        <v>186</v>
      </c>
      <c r="H18" s="17" t="s">
        <v>47</v>
      </c>
    </row>
    <row r="19" spans="2:10" s="43" customFormat="1">
      <c r="B19" s="54" t="s">
        <v>231</v>
      </c>
      <c r="C19" s="55">
        <v>14</v>
      </c>
      <c r="D19" s="55">
        <v>53</v>
      </c>
      <c r="E19" s="56">
        <v>17.739999999999998</v>
      </c>
      <c r="F19" s="56">
        <v>1</v>
      </c>
      <c r="G19" s="56">
        <f>E19-F19</f>
        <v>16.739999999999998</v>
      </c>
      <c r="H19" s="56">
        <f>E19/F19</f>
        <v>17.739999999999998</v>
      </c>
    </row>
    <row r="20" spans="2:10">
      <c r="B20" s="54" t="s">
        <v>232</v>
      </c>
      <c r="C20" s="55">
        <v>14</v>
      </c>
      <c r="D20" s="55">
        <v>59</v>
      </c>
      <c r="E20" s="56">
        <v>16.45</v>
      </c>
      <c r="F20" s="56">
        <v>1.1100000000000001</v>
      </c>
      <c r="G20" s="56">
        <f t="shared" ref="G20:G29" si="2">E20-F20</f>
        <v>15.34</v>
      </c>
      <c r="H20" s="56">
        <f t="shared" ref="H20:H29" si="3">E20/F20</f>
        <v>14.819819819819818</v>
      </c>
      <c r="I20" s="43"/>
      <c r="J20" s="43"/>
    </row>
    <row r="21" spans="2:10">
      <c r="B21" s="54" t="s">
        <v>218</v>
      </c>
      <c r="C21" s="55">
        <v>18</v>
      </c>
      <c r="D21" s="55">
        <v>67</v>
      </c>
      <c r="E21" s="56">
        <v>21.57</v>
      </c>
      <c r="F21" s="56">
        <v>1.26</v>
      </c>
      <c r="G21" s="56">
        <f t="shared" si="2"/>
        <v>20.309999999999999</v>
      </c>
      <c r="H21" s="56">
        <f t="shared" si="3"/>
        <v>17.11904761904762</v>
      </c>
      <c r="I21" s="43"/>
      <c r="J21" s="43"/>
    </row>
    <row r="22" spans="2:10">
      <c r="B22" s="54" t="s">
        <v>219</v>
      </c>
      <c r="C22" s="55">
        <v>17</v>
      </c>
      <c r="D22" s="55">
        <v>68</v>
      </c>
      <c r="E22" s="56">
        <v>19.29</v>
      </c>
      <c r="F22" s="56">
        <v>1.28</v>
      </c>
      <c r="G22" s="56">
        <f t="shared" si="2"/>
        <v>18.009999999999998</v>
      </c>
      <c r="H22" s="56">
        <f t="shared" si="3"/>
        <v>15.070312499999998</v>
      </c>
      <c r="I22" s="43"/>
      <c r="J22" s="43"/>
    </row>
    <row r="23" spans="2:10" ht="15" customHeight="1">
      <c r="B23" s="54" t="s">
        <v>220</v>
      </c>
      <c r="C23" s="55">
        <v>14</v>
      </c>
      <c r="D23" s="55">
        <v>63</v>
      </c>
      <c r="E23" s="56">
        <v>15.69</v>
      </c>
      <c r="F23" s="56">
        <v>1.19</v>
      </c>
      <c r="G23" s="56">
        <f t="shared" si="2"/>
        <v>14.5</v>
      </c>
      <c r="H23" s="56">
        <f t="shared" si="3"/>
        <v>13.184873949579831</v>
      </c>
      <c r="I23" s="43"/>
      <c r="J23" s="43"/>
    </row>
    <row r="24" spans="2:10">
      <c r="B24" s="54" t="s">
        <v>221</v>
      </c>
      <c r="C24" s="55">
        <v>9</v>
      </c>
      <c r="D24" s="55">
        <v>54</v>
      </c>
      <c r="E24" s="56">
        <v>9.9700000000000006</v>
      </c>
      <c r="F24" s="56">
        <v>1.02</v>
      </c>
      <c r="G24" s="56">
        <f t="shared" si="2"/>
        <v>8.9500000000000011</v>
      </c>
      <c r="H24" s="56">
        <f t="shared" si="3"/>
        <v>9.7745098039215694</v>
      </c>
      <c r="I24" s="43"/>
      <c r="J24" s="43"/>
    </row>
    <row r="25" spans="2:10">
      <c r="B25" s="54" t="s">
        <v>222</v>
      </c>
      <c r="C25" s="55">
        <v>11</v>
      </c>
      <c r="D25" s="55">
        <v>51</v>
      </c>
      <c r="E25" s="56">
        <v>11.99</v>
      </c>
      <c r="F25" s="56">
        <v>0.94</v>
      </c>
      <c r="G25" s="56">
        <f t="shared" si="2"/>
        <v>11.05</v>
      </c>
      <c r="H25" s="56">
        <f t="shared" si="3"/>
        <v>12.755319148936172</v>
      </c>
      <c r="I25" s="43"/>
      <c r="J25" s="43"/>
    </row>
    <row r="26" spans="2:10" ht="15" customHeight="1">
      <c r="B26" s="54" t="s">
        <v>73</v>
      </c>
      <c r="C26" s="55">
        <v>15</v>
      </c>
      <c r="D26" s="55">
        <v>68</v>
      </c>
      <c r="E26" s="56">
        <v>16.670000000000002</v>
      </c>
      <c r="F26" s="56">
        <v>1.24</v>
      </c>
      <c r="G26" s="56">
        <f t="shared" si="2"/>
        <v>15.430000000000001</v>
      </c>
      <c r="H26" s="56">
        <f t="shared" si="3"/>
        <v>13.443548387096776</v>
      </c>
      <c r="I26" s="43"/>
      <c r="J26" s="43"/>
    </row>
    <row r="27" spans="2:10">
      <c r="B27" s="19" t="s">
        <v>223</v>
      </c>
      <c r="C27" s="55">
        <v>19</v>
      </c>
      <c r="D27" s="55">
        <v>84</v>
      </c>
      <c r="E27" s="56">
        <v>21.44</v>
      </c>
      <c r="F27" s="56">
        <v>1.52</v>
      </c>
      <c r="G27" s="56">
        <f t="shared" si="2"/>
        <v>19.920000000000002</v>
      </c>
      <c r="H27" s="56">
        <f t="shared" si="3"/>
        <v>14.105263157894738</v>
      </c>
      <c r="I27" s="43"/>
      <c r="J27" s="43"/>
    </row>
    <row r="28" spans="2:10">
      <c r="B28" s="19" t="s">
        <v>224</v>
      </c>
      <c r="C28" s="55">
        <v>21</v>
      </c>
      <c r="D28" s="55">
        <v>103</v>
      </c>
      <c r="E28" s="56">
        <v>23.63</v>
      </c>
      <c r="F28" s="56">
        <v>1.82</v>
      </c>
      <c r="G28" s="56">
        <f t="shared" si="2"/>
        <v>21.81</v>
      </c>
      <c r="H28" s="56">
        <f t="shared" si="3"/>
        <v>12.983516483516482</v>
      </c>
      <c r="I28" s="43"/>
      <c r="J28" s="43"/>
    </row>
    <row r="29" spans="2:10" ht="16.5" customHeight="1" thickBot="1">
      <c r="B29" s="20" t="s">
        <v>225</v>
      </c>
      <c r="C29" s="78">
        <v>20</v>
      </c>
      <c r="D29" s="78">
        <v>109</v>
      </c>
      <c r="E29" s="79">
        <v>21.9</v>
      </c>
      <c r="F29" s="79">
        <v>1.89</v>
      </c>
      <c r="G29" s="79">
        <f t="shared" si="2"/>
        <v>20.009999999999998</v>
      </c>
      <c r="H29" s="79">
        <f t="shared" si="3"/>
        <v>11.587301587301587</v>
      </c>
      <c r="I29" s="43"/>
      <c r="J29" s="43"/>
    </row>
    <row r="30" spans="2:10">
      <c r="B30" s="105" t="s">
        <v>107</v>
      </c>
      <c r="C30" s="106"/>
      <c r="D30" s="106"/>
      <c r="E30" s="106"/>
      <c r="F30" s="106"/>
      <c r="G30" s="106"/>
      <c r="H30" s="45"/>
      <c r="I30" s="45"/>
      <c r="J30" s="45"/>
    </row>
    <row r="31" spans="2:10">
      <c r="B31" s="105" t="s">
        <v>106</v>
      </c>
      <c r="C31" s="106"/>
      <c r="D31" s="106"/>
      <c r="E31" s="106"/>
      <c r="F31" s="106"/>
      <c r="G31" s="106"/>
      <c r="H31" s="45"/>
      <c r="I31" s="45"/>
      <c r="J31" s="45"/>
    </row>
  </sheetData>
  <conditionalFormatting sqref="C4:C10">
    <cfRule type="cellIs" dxfId="15" priority="19" operator="equal">
      <formula>#REF!</formula>
    </cfRule>
  </conditionalFormatting>
  <conditionalFormatting sqref="C11:D13">
    <cfRule type="cellIs" dxfId="14" priority="18" operator="equal">
      <formula>#REF!</formula>
    </cfRule>
  </conditionalFormatting>
  <conditionalFormatting sqref="D4:D10">
    <cfRule type="cellIs" dxfId="13" priority="17" operator="equal">
      <formula>#REF!</formula>
    </cfRule>
  </conditionalFormatting>
  <conditionalFormatting sqref="C3">
    <cfRule type="cellIs" dxfId="12" priority="10" operator="equal">
      <formula>#REF!</formula>
    </cfRule>
  </conditionalFormatting>
  <conditionalFormatting sqref="D3">
    <cfRule type="cellIs" dxfId="11" priority="9" operator="equal">
      <formula>#REF!</formula>
    </cfRule>
  </conditionalFormatting>
  <conditionalFormatting sqref="C20:C26">
    <cfRule type="cellIs" dxfId="10" priority="6" operator="equal">
      <formula>#REF!</formula>
    </cfRule>
  </conditionalFormatting>
  <conditionalFormatting sqref="C27:D29">
    <cfRule type="cellIs" dxfId="9" priority="5" operator="equal">
      <formula>#REF!</formula>
    </cfRule>
  </conditionalFormatting>
  <conditionalFormatting sqref="D20:D26">
    <cfRule type="cellIs" dxfId="8" priority="4" operator="equal">
      <formula>#REF!</formula>
    </cfRule>
  </conditionalFormatting>
  <conditionalFormatting sqref="C19">
    <cfRule type="cellIs" dxfId="7" priority="3" operator="equal">
      <formula>#REF!</formula>
    </cfRule>
  </conditionalFormatting>
  <conditionalFormatting sqref="D19">
    <cfRule type="cellIs" dxfId="6" priority="2" operator="equal">
      <formula>#REF!</formula>
    </cfRule>
  </conditionalFormatting>
  <hyperlinks>
    <hyperlink ref="A1" location="Index!A1" display="Index" xr:uid="{52214449-46A9-4658-89A2-F3C0A9BBF470}"/>
  </hyperlinks>
  <pageMargins left="0.7" right="0.7" top="0.75" bottom="0.75" header="0.3" footer="0.3"/>
  <pageSetup paperSize="9" scale="91" orientation="landscape" r:id="rId1"/>
  <headerFooter>
    <oddFooter>&amp;L&amp;1#&amp;"Arial"&amp;11&amp;KA80000PROTECTED: CABINET-IN-CONFIDENCE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AB23"/>
  <sheetViews>
    <sheetView showGridLines="0" zoomScaleNormal="100" zoomScaleSheetLayoutView="145" workbookViewId="0">
      <selection activeCell="I26" sqref="I26"/>
    </sheetView>
  </sheetViews>
  <sheetFormatPr defaultRowHeight="14.5"/>
  <cols>
    <col min="3" max="3" width="13" customWidth="1"/>
    <col min="4" max="4" width="12.453125" customWidth="1"/>
    <col min="5" max="5" width="13.26953125" customWidth="1"/>
    <col min="6" max="6" width="12.7265625" customWidth="1"/>
    <col min="7" max="7" width="14.54296875" customWidth="1"/>
    <col min="8" max="8" width="11.26953125" customWidth="1"/>
    <col min="11" max="11" width="11.54296875" customWidth="1"/>
  </cols>
  <sheetData>
    <row r="1" spans="1:28" ht="15" thickBot="1">
      <c r="A1" s="4" t="s">
        <v>0</v>
      </c>
      <c r="B1" s="16" t="s">
        <v>227</v>
      </c>
      <c r="C1" s="16"/>
      <c r="D1" s="16"/>
      <c r="E1" s="16"/>
      <c r="F1" s="16"/>
      <c r="G1" s="16"/>
      <c r="H1" s="16"/>
      <c r="I1" s="16"/>
      <c r="J1" s="16"/>
      <c r="M1" s="4"/>
    </row>
    <row r="2" spans="1:28" ht="46.5" thickBot="1">
      <c r="B2" s="6" t="s">
        <v>43</v>
      </c>
      <c r="C2" s="6" t="s">
        <v>108</v>
      </c>
      <c r="D2" s="6" t="s">
        <v>53</v>
      </c>
      <c r="E2" s="6" t="s">
        <v>109</v>
      </c>
      <c r="F2" s="6" t="s">
        <v>54</v>
      </c>
      <c r="G2" s="6" t="s">
        <v>110</v>
      </c>
      <c r="H2" s="6" t="s">
        <v>55</v>
      </c>
      <c r="I2" s="6" t="s">
        <v>56</v>
      </c>
      <c r="J2" s="6" t="s">
        <v>57</v>
      </c>
      <c r="K2" s="6" t="s">
        <v>58</v>
      </c>
      <c r="L2" s="6" t="s">
        <v>59</v>
      </c>
      <c r="T2" s="43"/>
      <c r="U2" s="43"/>
      <c r="V2" s="43"/>
      <c r="W2" s="43"/>
      <c r="X2" s="43"/>
      <c r="Y2" s="43"/>
      <c r="Z2" s="43"/>
      <c r="AA2" s="43"/>
      <c r="AB2" s="43"/>
    </row>
    <row r="3" spans="1:28">
      <c r="B3" s="23">
        <v>2007</v>
      </c>
      <c r="C3" s="82">
        <v>316</v>
      </c>
      <c r="D3" s="82">
        <v>211</v>
      </c>
      <c r="E3" s="82">
        <v>7401</v>
      </c>
      <c r="F3" s="82">
        <v>5703</v>
      </c>
      <c r="G3" s="82">
        <v>1292</v>
      </c>
      <c r="H3" s="82">
        <v>1081</v>
      </c>
      <c r="I3" s="84">
        <f>D3/C3</f>
        <v>0.66772151898734178</v>
      </c>
      <c r="J3" s="84">
        <f>F3/E3</f>
        <v>0.77057154438589381</v>
      </c>
      <c r="K3" s="84">
        <f>H3/G3</f>
        <v>0.83668730650154799</v>
      </c>
      <c r="L3" s="84">
        <f>I3-J3</f>
        <v>-0.10285002539855204</v>
      </c>
      <c r="M3" s="43"/>
      <c r="N3" s="43"/>
      <c r="O3" s="43"/>
      <c r="P3" s="43"/>
      <c r="Q3" s="43"/>
      <c r="R3" s="43"/>
      <c r="S3" s="43"/>
      <c r="T3" s="43"/>
      <c r="U3" s="43"/>
      <c r="V3" s="43"/>
      <c r="W3" s="43"/>
      <c r="X3" s="43"/>
      <c r="Y3" s="43"/>
      <c r="Z3" s="43"/>
      <c r="AA3" s="43"/>
      <c r="AB3" s="43"/>
    </row>
    <row r="4" spans="1:28">
      <c r="B4" s="23">
        <v>2008</v>
      </c>
      <c r="C4" s="82">
        <v>316</v>
      </c>
      <c r="D4" s="82">
        <v>218</v>
      </c>
      <c r="E4" s="82">
        <v>7179</v>
      </c>
      <c r="F4" s="82">
        <v>5656</v>
      </c>
      <c r="G4" s="82">
        <v>1313</v>
      </c>
      <c r="H4" s="82">
        <v>1075</v>
      </c>
      <c r="I4" s="84">
        <f t="shared" ref="I4:I14" si="0">D4/C4</f>
        <v>0.689873417721519</v>
      </c>
      <c r="J4" s="84">
        <f t="shared" ref="J4:J14" si="1">F4/E4</f>
        <v>0.78785346148488644</v>
      </c>
      <c r="K4" s="84">
        <f t="shared" ref="K4:K14" si="2">H4/G4</f>
        <v>0.81873571972581871</v>
      </c>
      <c r="L4" s="84">
        <f t="shared" ref="L4:L14" si="3">I4-J4</f>
        <v>-9.7980043763367441E-2</v>
      </c>
      <c r="M4" s="43"/>
      <c r="N4" s="43"/>
      <c r="O4" s="43"/>
      <c r="P4" s="43"/>
      <c r="Q4" s="43"/>
      <c r="R4" s="43"/>
      <c r="S4" s="43"/>
      <c r="T4" s="43"/>
      <c r="U4" s="43"/>
      <c r="V4" s="43"/>
      <c r="W4" s="43"/>
      <c r="X4" s="43"/>
      <c r="Y4" s="43"/>
      <c r="Z4" s="43"/>
      <c r="AA4" s="43"/>
      <c r="AB4" s="43"/>
    </row>
    <row r="5" spans="1:28">
      <c r="B5" s="23">
        <v>2009</v>
      </c>
      <c r="C5" s="82">
        <v>294</v>
      </c>
      <c r="D5" s="82">
        <v>194</v>
      </c>
      <c r="E5" s="82">
        <v>6904</v>
      </c>
      <c r="F5" s="82">
        <v>5347</v>
      </c>
      <c r="G5" s="82">
        <v>1223</v>
      </c>
      <c r="H5" s="82">
        <v>961</v>
      </c>
      <c r="I5" s="84">
        <f t="shared" si="0"/>
        <v>0.65986394557823125</v>
      </c>
      <c r="J5" s="84">
        <f t="shared" si="1"/>
        <v>0.77447856315179608</v>
      </c>
      <c r="K5" s="84">
        <f t="shared" si="2"/>
        <v>0.78577269010629602</v>
      </c>
      <c r="L5" s="84">
        <f t="shared" si="3"/>
        <v>-0.11461461757356484</v>
      </c>
      <c r="M5" s="43"/>
      <c r="N5" s="43"/>
      <c r="O5" s="43"/>
      <c r="P5" s="43"/>
      <c r="Q5" s="43"/>
      <c r="R5" s="43"/>
      <c r="S5" s="43"/>
      <c r="T5" s="43"/>
      <c r="U5" s="43"/>
      <c r="V5" s="43"/>
      <c r="W5" s="43"/>
      <c r="X5" s="43"/>
      <c r="Y5" s="43"/>
      <c r="Z5" s="43"/>
      <c r="AA5" s="43"/>
      <c r="AB5" s="43"/>
    </row>
    <row r="6" spans="1:28">
      <c r="B6" s="23">
        <v>2010</v>
      </c>
      <c r="C6" s="82">
        <v>304</v>
      </c>
      <c r="D6" s="82">
        <v>211</v>
      </c>
      <c r="E6" s="82">
        <v>5739</v>
      </c>
      <c r="F6" s="82">
        <v>4317</v>
      </c>
      <c r="G6" s="82">
        <v>1212</v>
      </c>
      <c r="H6" s="82">
        <v>898</v>
      </c>
      <c r="I6" s="84">
        <f t="shared" si="0"/>
        <v>0.69407894736842102</v>
      </c>
      <c r="J6" s="84">
        <f t="shared" si="1"/>
        <v>0.75222164140094094</v>
      </c>
      <c r="K6" s="84">
        <f t="shared" si="2"/>
        <v>0.74092409240924095</v>
      </c>
      <c r="L6" s="84">
        <f t="shared" si="3"/>
        <v>-5.8142694032519926E-2</v>
      </c>
      <c r="M6" s="43"/>
      <c r="N6" s="43"/>
      <c r="O6" s="43"/>
      <c r="P6" s="43"/>
      <c r="Q6" s="43"/>
      <c r="R6" s="43"/>
      <c r="S6" s="43"/>
      <c r="T6" s="43"/>
      <c r="U6" s="43"/>
      <c r="V6" s="43"/>
      <c r="W6" s="43"/>
      <c r="X6" s="43"/>
      <c r="Y6" s="43"/>
      <c r="Z6" s="43"/>
      <c r="AA6" s="43"/>
      <c r="AB6" s="43"/>
    </row>
    <row r="7" spans="1:28">
      <c r="B7" s="23">
        <v>2011</v>
      </c>
      <c r="C7" s="82">
        <v>216</v>
      </c>
      <c r="D7" s="82">
        <v>155</v>
      </c>
      <c r="E7" s="82">
        <v>4642</v>
      </c>
      <c r="F7" s="82">
        <v>3375</v>
      </c>
      <c r="G7" s="82">
        <v>1131</v>
      </c>
      <c r="H7" s="82">
        <v>820</v>
      </c>
      <c r="I7" s="84">
        <f t="shared" si="0"/>
        <v>0.71759259259259256</v>
      </c>
      <c r="J7" s="84">
        <f t="shared" si="1"/>
        <v>0.7270573028866868</v>
      </c>
      <c r="K7" s="84">
        <f t="shared" si="2"/>
        <v>0.72502210433244918</v>
      </c>
      <c r="L7" s="84">
        <f t="shared" si="3"/>
        <v>-9.4647102940942363E-3</v>
      </c>
      <c r="M7" s="43"/>
      <c r="N7" s="43"/>
      <c r="O7" s="43"/>
      <c r="P7" s="43"/>
      <c r="Q7" s="43"/>
      <c r="R7" s="43"/>
      <c r="S7" s="43"/>
      <c r="T7" s="43"/>
      <c r="U7" s="43"/>
      <c r="V7" s="43"/>
      <c r="W7" s="43"/>
      <c r="X7" s="43"/>
      <c r="Y7" s="43"/>
      <c r="Z7" s="43"/>
      <c r="AA7" s="43"/>
      <c r="AB7" s="43"/>
    </row>
    <row r="8" spans="1:28">
      <c r="B8" s="23">
        <v>2012</v>
      </c>
      <c r="C8" s="82">
        <v>236</v>
      </c>
      <c r="D8" s="82">
        <v>147</v>
      </c>
      <c r="E8" s="82">
        <v>4136</v>
      </c>
      <c r="F8" s="82">
        <v>2908</v>
      </c>
      <c r="G8" s="82">
        <v>1172</v>
      </c>
      <c r="H8" s="82">
        <v>815</v>
      </c>
      <c r="I8" s="84">
        <f t="shared" si="0"/>
        <v>0.6228813559322034</v>
      </c>
      <c r="J8" s="84">
        <f t="shared" si="1"/>
        <v>0.70309477756286265</v>
      </c>
      <c r="K8" s="84">
        <f t="shared" si="2"/>
        <v>0.69539249146757676</v>
      </c>
      <c r="L8" s="84">
        <f t="shared" si="3"/>
        <v>-8.0213421630659254E-2</v>
      </c>
      <c r="M8" s="43"/>
      <c r="N8" s="43"/>
      <c r="O8" s="43"/>
      <c r="P8" s="43"/>
      <c r="Q8" s="43"/>
      <c r="R8" s="43"/>
      <c r="S8" s="43"/>
      <c r="T8" s="43"/>
      <c r="U8" s="43"/>
      <c r="V8" s="43"/>
      <c r="W8" s="43"/>
      <c r="X8" s="43"/>
      <c r="Y8" s="43"/>
      <c r="Z8" s="43"/>
      <c r="AA8" s="43"/>
      <c r="AB8" s="43"/>
    </row>
    <row r="9" spans="1:28">
      <c r="B9" s="23">
        <v>2013</v>
      </c>
      <c r="C9" s="82">
        <v>228</v>
      </c>
      <c r="D9" s="82">
        <v>144</v>
      </c>
      <c r="E9" s="82">
        <v>3749</v>
      </c>
      <c r="F9" s="82">
        <v>2577</v>
      </c>
      <c r="G9" s="82">
        <v>1105</v>
      </c>
      <c r="H9" s="82">
        <v>794</v>
      </c>
      <c r="I9" s="84">
        <f t="shared" si="0"/>
        <v>0.63157894736842102</v>
      </c>
      <c r="J9" s="84">
        <f t="shared" si="1"/>
        <v>0.68738330221392374</v>
      </c>
      <c r="K9" s="84">
        <f t="shared" si="2"/>
        <v>0.71855203619909502</v>
      </c>
      <c r="L9" s="84">
        <f t="shared" si="3"/>
        <v>-5.5804354845502724E-2</v>
      </c>
      <c r="M9" s="43"/>
      <c r="N9" s="43"/>
      <c r="O9" s="43"/>
      <c r="P9" s="43"/>
      <c r="Q9" s="43"/>
      <c r="R9" s="43"/>
      <c r="S9" s="43"/>
      <c r="T9" s="43"/>
      <c r="U9" s="43"/>
      <c r="V9" s="43"/>
      <c r="W9" s="43"/>
      <c r="X9" s="43"/>
      <c r="Y9" s="43"/>
      <c r="Z9" s="43"/>
      <c r="AA9" s="43"/>
      <c r="AB9" s="43"/>
    </row>
    <row r="10" spans="1:28">
      <c r="B10" s="23">
        <v>2014</v>
      </c>
      <c r="C10" s="82">
        <v>210</v>
      </c>
      <c r="D10" s="82">
        <v>131</v>
      </c>
      <c r="E10" s="82">
        <v>3058</v>
      </c>
      <c r="F10" s="82">
        <v>1919</v>
      </c>
      <c r="G10" s="82">
        <v>1041</v>
      </c>
      <c r="H10" s="82">
        <v>651</v>
      </c>
      <c r="I10" s="84">
        <f t="shared" si="0"/>
        <v>0.62380952380952381</v>
      </c>
      <c r="J10" s="84">
        <f t="shared" si="1"/>
        <v>0.62753433616742971</v>
      </c>
      <c r="K10" s="84">
        <f t="shared" si="2"/>
        <v>0.62536023054755041</v>
      </c>
      <c r="L10" s="84">
        <f t="shared" si="3"/>
        <v>-3.7248123579058934E-3</v>
      </c>
      <c r="M10" s="43"/>
      <c r="N10" s="43"/>
      <c r="O10" s="43"/>
      <c r="P10" s="43"/>
      <c r="Q10" s="43"/>
      <c r="R10" s="43"/>
      <c r="S10" s="43"/>
      <c r="T10" s="43"/>
      <c r="U10" s="43"/>
    </row>
    <row r="11" spans="1:28">
      <c r="B11" s="23">
        <v>2015</v>
      </c>
      <c r="C11" s="82">
        <v>202</v>
      </c>
      <c r="D11" s="82">
        <v>120</v>
      </c>
      <c r="E11" s="82">
        <v>2931</v>
      </c>
      <c r="F11" s="82">
        <v>1868</v>
      </c>
      <c r="G11" s="82">
        <v>1159</v>
      </c>
      <c r="H11" s="82">
        <v>692</v>
      </c>
      <c r="I11" s="84">
        <f t="shared" si="0"/>
        <v>0.59405940594059403</v>
      </c>
      <c r="J11" s="84">
        <f t="shared" si="1"/>
        <v>0.63732514500170589</v>
      </c>
      <c r="K11" s="84">
        <f t="shared" si="2"/>
        <v>0.59706643658326142</v>
      </c>
      <c r="L11" s="84">
        <f t="shared" si="3"/>
        <v>-4.3265739061111863E-2</v>
      </c>
      <c r="M11" s="43"/>
      <c r="N11" s="43"/>
      <c r="O11" s="43"/>
      <c r="P11" s="43"/>
      <c r="Q11" s="43"/>
      <c r="R11" s="43"/>
      <c r="S11" s="43"/>
      <c r="T11" s="43"/>
      <c r="U11" s="43"/>
    </row>
    <row r="12" spans="1:28">
      <c r="B12" s="23">
        <v>2016</v>
      </c>
      <c r="C12" s="82">
        <v>231</v>
      </c>
      <c r="D12" s="82">
        <v>140</v>
      </c>
      <c r="E12" s="82">
        <v>2885</v>
      </c>
      <c r="F12" s="82">
        <v>1789</v>
      </c>
      <c r="G12" s="82">
        <v>1319</v>
      </c>
      <c r="H12" s="82">
        <v>796</v>
      </c>
      <c r="I12" s="84">
        <f t="shared" si="0"/>
        <v>0.60606060606060608</v>
      </c>
      <c r="J12" s="84">
        <f t="shared" si="1"/>
        <v>0.62010398613518203</v>
      </c>
      <c r="K12" s="84">
        <f t="shared" si="2"/>
        <v>0.60348749052312356</v>
      </c>
      <c r="L12" s="84">
        <f t="shared" si="3"/>
        <v>-1.4043380074575951E-2</v>
      </c>
      <c r="M12" s="43"/>
      <c r="N12" s="43"/>
      <c r="O12" s="43"/>
      <c r="P12" s="43"/>
      <c r="Q12" s="43"/>
      <c r="R12" s="43"/>
      <c r="S12" s="43"/>
      <c r="T12" s="43"/>
      <c r="U12" s="43"/>
    </row>
    <row r="13" spans="1:28">
      <c r="B13" s="23">
        <v>2017</v>
      </c>
      <c r="C13" s="82">
        <v>212</v>
      </c>
      <c r="D13" s="82">
        <v>124</v>
      </c>
      <c r="E13" s="82">
        <v>2903</v>
      </c>
      <c r="F13" s="82">
        <v>1854</v>
      </c>
      <c r="G13" s="82">
        <v>1448</v>
      </c>
      <c r="H13" s="82">
        <v>851</v>
      </c>
      <c r="I13" s="84">
        <f t="shared" si="0"/>
        <v>0.58490566037735847</v>
      </c>
      <c r="J13" s="84">
        <f t="shared" si="1"/>
        <v>0.6386496727523252</v>
      </c>
      <c r="K13" s="84">
        <f t="shared" si="2"/>
        <v>0.58770718232044195</v>
      </c>
      <c r="L13" s="84">
        <f t="shared" si="3"/>
        <v>-5.3744012374966732E-2</v>
      </c>
      <c r="M13" s="43"/>
      <c r="N13" s="43"/>
      <c r="O13" s="43"/>
      <c r="P13" s="43"/>
      <c r="Q13" s="43"/>
      <c r="R13" s="43"/>
      <c r="S13" s="43"/>
      <c r="T13" s="43"/>
      <c r="U13" s="43"/>
    </row>
    <row r="14" spans="1:28" ht="15" thickBot="1">
      <c r="B14" s="24">
        <v>2018</v>
      </c>
      <c r="C14" s="83">
        <v>202</v>
      </c>
      <c r="D14" s="83">
        <v>111</v>
      </c>
      <c r="E14" s="83">
        <v>2702</v>
      </c>
      <c r="F14" s="83">
        <v>1606</v>
      </c>
      <c r="G14" s="83">
        <v>1455</v>
      </c>
      <c r="H14" s="83">
        <v>798</v>
      </c>
      <c r="I14" s="85">
        <f t="shared" si="0"/>
        <v>0.54950495049504955</v>
      </c>
      <c r="J14" s="85">
        <f t="shared" si="1"/>
        <v>0.59437453737971868</v>
      </c>
      <c r="K14" s="85">
        <f t="shared" si="2"/>
        <v>0.54845360824742273</v>
      </c>
      <c r="L14" s="85">
        <f t="shared" si="3"/>
        <v>-4.4869586884669133E-2</v>
      </c>
      <c r="M14" s="43"/>
      <c r="N14" s="43"/>
      <c r="O14" s="43"/>
      <c r="P14" s="43"/>
      <c r="Q14" s="43"/>
      <c r="R14" s="43"/>
      <c r="S14" s="43"/>
      <c r="T14" s="43"/>
      <c r="U14" s="43"/>
    </row>
    <row r="15" spans="1:28">
      <c r="B15" s="48" t="s">
        <v>78</v>
      </c>
    </row>
    <row r="16" spans="1:28">
      <c r="B16" s="11" t="s">
        <v>115</v>
      </c>
    </row>
    <row r="17" spans="2:15">
      <c r="B17" s="12" t="s">
        <v>51</v>
      </c>
    </row>
    <row r="18" spans="2:15">
      <c r="B18" s="12" t="s">
        <v>121</v>
      </c>
    </row>
    <row r="19" spans="2:15">
      <c r="B19" s="12" t="s">
        <v>48</v>
      </c>
    </row>
    <row r="20" spans="2:15">
      <c r="B20" s="11" t="s">
        <v>49</v>
      </c>
    </row>
    <row r="21" spans="2:15" ht="25.5" customHeight="1">
      <c r="B21" s="131" t="s">
        <v>50</v>
      </c>
      <c r="C21" s="131"/>
      <c r="D21" s="131"/>
      <c r="E21" s="131"/>
      <c r="F21" s="131"/>
      <c r="G21" s="131"/>
      <c r="H21" s="131"/>
      <c r="I21" s="131"/>
      <c r="J21" s="131"/>
      <c r="K21" s="131"/>
      <c r="L21" s="131"/>
      <c r="M21" s="131"/>
      <c r="N21" s="131"/>
      <c r="O21" s="131"/>
    </row>
    <row r="22" spans="2:15">
      <c r="B22" s="12" t="s">
        <v>134</v>
      </c>
    </row>
    <row r="23" spans="2:15">
      <c r="B23" s="12" t="s">
        <v>207</v>
      </c>
    </row>
  </sheetData>
  <mergeCells count="1">
    <mergeCell ref="B21:O21"/>
  </mergeCells>
  <hyperlinks>
    <hyperlink ref="A1" location="Index!A1" display="Index" xr:uid="{04ABE60F-72C8-4E39-8D86-7572964FF7E7}"/>
  </hyperlinks>
  <pageMargins left="0.7" right="0.7" top="0.75" bottom="0.75" header="0.3" footer="0.3"/>
  <pageSetup paperSize="9" scale="81" orientation="landscape" r:id="rId1"/>
  <headerFooter>
    <oddFooter>&amp;L&amp;1#&amp;"Arial"&amp;11&amp;KA80000PROTECTED: CABINET-IN-CONFIDENCE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dimension ref="A1:O20"/>
  <sheetViews>
    <sheetView showGridLines="0" zoomScaleNormal="100" zoomScaleSheetLayoutView="160" workbookViewId="0">
      <selection activeCell="I26" sqref="I26"/>
    </sheetView>
  </sheetViews>
  <sheetFormatPr defaultRowHeight="14.5"/>
  <cols>
    <col min="3" max="3" width="15.54296875" customWidth="1"/>
    <col min="4" max="4" width="14.7265625" customWidth="1"/>
    <col min="5" max="5" width="13.81640625" customWidth="1"/>
    <col min="6" max="6" width="12.7265625" customWidth="1"/>
    <col min="7" max="7" width="19" customWidth="1"/>
    <col min="8" max="8" width="19.1796875" customWidth="1"/>
    <col min="9" max="9" width="19.453125" customWidth="1"/>
  </cols>
  <sheetData>
    <row r="1" spans="1:15" ht="15" thickBot="1">
      <c r="A1" s="4" t="s">
        <v>0</v>
      </c>
      <c r="B1" s="5" t="s">
        <v>228</v>
      </c>
    </row>
    <row r="2" spans="1:15" ht="58" thickBot="1">
      <c r="B2" s="6" t="s">
        <v>43</v>
      </c>
      <c r="C2" s="6" t="s">
        <v>111</v>
      </c>
      <c r="D2" s="6" t="s">
        <v>156</v>
      </c>
      <c r="E2" s="6" t="s">
        <v>127</v>
      </c>
      <c r="F2" s="6" t="s">
        <v>157</v>
      </c>
      <c r="G2" s="6" t="s">
        <v>128</v>
      </c>
      <c r="H2" s="6" t="s">
        <v>129</v>
      </c>
      <c r="I2" s="6" t="s">
        <v>158</v>
      </c>
      <c r="L2" s="43"/>
      <c r="M2" s="43"/>
      <c r="N2" s="43"/>
      <c r="O2" s="43"/>
    </row>
    <row r="3" spans="1:15">
      <c r="B3" s="60" t="s">
        <v>231</v>
      </c>
      <c r="C3" s="55">
        <v>14</v>
      </c>
      <c r="D3" s="7">
        <v>7</v>
      </c>
      <c r="E3" s="55">
        <v>53</v>
      </c>
      <c r="F3" s="7">
        <v>29</v>
      </c>
      <c r="G3" s="25">
        <f>D3/C3</f>
        <v>0.5</v>
      </c>
      <c r="H3" s="25">
        <f>F3/E3</f>
        <v>0.54716981132075471</v>
      </c>
      <c r="I3" s="37">
        <f t="shared" ref="I3:I13" si="0">D3/SUM(C3+E3)</f>
        <v>0.1044776119402985</v>
      </c>
      <c r="J3" s="61"/>
      <c r="K3" s="61"/>
      <c r="L3" s="43"/>
      <c r="M3" s="43"/>
      <c r="N3" s="43"/>
      <c r="O3" s="43"/>
    </row>
    <row r="4" spans="1:15" s="43" customFormat="1">
      <c r="B4" s="60" t="s">
        <v>232</v>
      </c>
      <c r="C4" s="55">
        <v>14</v>
      </c>
      <c r="D4" s="7">
        <v>8</v>
      </c>
      <c r="E4" s="55">
        <v>59</v>
      </c>
      <c r="F4" s="7">
        <v>30</v>
      </c>
      <c r="G4" s="25">
        <f t="shared" ref="G4:G13" si="1">D4/C4</f>
        <v>0.5714285714285714</v>
      </c>
      <c r="H4" s="25">
        <f t="shared" ref="H4:H13" si="2">F4/E4</f>
        <v>0.50847457627118642</v>
      </c>
      <c r="I4" s="37">
        <f t="shared" si="0"/>
        <v>0.1095890410958904</v>
      </c>
      <c r="J4" s="61"/>
      <c r="K4" s="61"/>
    </row>
    <row r="5" spans="1:15" s="43" customFormat="1">
      <c r="B5" s="60" t="s">
        <v>218</v>
      </c>
      <c r="C5" s="55">
        <v>18</v>
      </c>
      <c r="D5" s="7">
        <v>9</v>
      </c>
      <c r="E5" s="55">
        <v>67</v>
      </c>
      <c r="F5" s="7">
        <v>36</v>
      </c>
      <c r="G5" s="25">
        <f t="shared" si="1"/>
        <v>0.5</v>
      </c>
      <c r="H5" s="25">
        <f t="shared" si="2"/>
        <v>0.53731343283582089</v>
      </c>
      <c r="I5" s="37">
        <f t="shared" si="0"/>
        <v>0.10588235294117647</v>
      </c>
      <c r="J5" s="61"/>
      <c r="K5" s="61"/>
    </row>
    <row r="6" spans="1:15" s="43" customFormat="1">
      <c r="B6" s="60" t="s">
        <v>219</v>
      </c>
      <c r="C6" s="55">
        <v>17</v>
      </c>
      <c r="D6" s="7">
        <v>6</v>
      </c>
      <c r="E6" s="55">
        <v>68</v>
      </c>
      <c r="F6" s="7">
        <v>35</v>
      </c>
      <c r="G6" s="25">
        <f t="shared" si="1"/>
        <v>0.35294117647058826</v>
      </c>
      <c r="H6" s="25">
        <f t="shared" si="2"/>
        <v>0.51470588235294112</v>
      </c>
      <c r="I6" s="37">
        <f t="shared" si="0"/>
        <v>7.0588235294117646E-2</v>
      </c>
      <c r="J6" s="61"/>
      <c r="K6" s="61"/>
    </row>
    <row r="7" spans="1:15">
      <c r="B7" s="60" t="s">
        <v>220</v>
      </c>
      <c r="C7" s="55">
        <v>14</v>
      </c>
      <c r="D7" s="7">
        <v>5</v>
      </c>
      <c r="E7" s="55">
        <v>63</v>
      </c>
      <c r="F7" s="7">
        <v>30</v>
      </c>
      <c r="G7" s="25">
        <f t="shared" si="1"/>
        <v>0.35714285714285715</v>
      </c>
      <c r="H7" s="25">
        <f t="shared" si="2"/>
        <v>0.47619047619047616</v>
      </c>
      <c r="I7" s="37">
        <f t="shared" si="0"/>
        <v>6.4935064935064929E-2</v>
      </c>
      <c r="J7" s="61"/>
      <c r="K7" s="61"/>
      <c r="L7" s="43"/>
    </row>
    <row r="8" spans="1:15">
      <c r="B8" s="60" t="s">
        <v>221</v>
      </c>
      <c r="C8" s="55">
        <v>9</v>
      </c>
      <c r="D8" s="7">
        <v>5</v>
      </c>
      <c r="E8" s="55">
        <v>54</v>
      </c>
      <c r="F8" s="7">
        <v>28</v>
      </c>
      <c r="G8" s="25">
        <f t="shared" si="1"/>
        <v>0.55555555555555558</v>
      </c>
      <c r="H8" s="25">
        <f t="shared" si="2"/>
        <v>0.51851851851851849</v>
      </c>
      <c r="I8" s="37">
        <f t="shared" si="0"/>
        <v>7.9365079365079361E-2</v>
      </c>
      <c r="J8" s="61"/>
      <c r="K8" s="61"/>
      <c r="L8" s="43"/>
    </row>
    <row r="9" spans="1:15">
      <c r="B9" s="60" t="s">
        <v>222</v>
      </c>
      <c r="C9" s="55">
        <v>11</v>
      </c>
      <c r="D9" s="7">
        <v>3</v>
      </c>
      <c r="E9" s="55">
        <v>51</v>
      </c>
      <c r="F9" s="7">
        <v>22</v>
      </c>
      <c r="G9" s="25">
        <f t="shared" si="1"/>
        <v>0.27272727272727271</v>
      </c>
      <c r="H9" s="25">
        <f t="shared" si="2"/>
        <v>0.43137254901960786</v>
      </c>
      <c r="I9" s="37">
        <f t="shared" si="0"/>
        <v>4.8387096774193547E-2</v>
      </c>
      <c r="J9" s="61"/>
      <c r="K9" s="61"/>
      <c r="L9" s="43"/>
    </row>
    <row r="10" spans="1:15">
      <c r="B10" s="27" t="s">
        <v>73</v>
      </c>
      <c r="C10" s="55">
        <v>15</v>
      </c>
      <c r="D10" s="7">
        <v>8</v>
      </c>
      <c r="E10" s="55">
        <v>68</v>
      </c>
      <c r="F10" s="7">
        <v>41</v>
      </c>
      <c r="G10" s="25">
        <f t="shared" si="1"/>
        <v>0.53333333333333333</v>
      </c>
      <c r="H10" s="25">
        <f t="shared" si="2"/>
        <v>0.6029411764705882</v>
      </c>
      <c r="I10" s="37">
        <f t="shared" si="0"/>
        <v>9.6385542168674704E-2</v>
      </c>
      <c r="J10" s="61"/>
      <c r="K10" s="61"/>
      <c r="L10" s="43"/>
    </row>
    <row r="11" spans="1:15">
      <c r="B11" s="27" t="s">
        <v>229</v>
      </c>
      <c r="C11" s="55">
        <v>19</v>
      </c>
      <c r="D11" s="7">
        <v>12</v>
      </c>
      <c r="E11" s="55">
        <v>84</v>
      </c>
      <c r="F11" s="7">
        <v>53</v>
      </c>
      <c r="G11" s="25">
        <f t="shared" si="1"/>
        <v>0.63157894736842102</v>
      </c>
      <c r="H11" s="25">
        <f t="shared" si="2"/>
        <v>0.63095238095238093</v>
      </c>
      <c r="I11" s="37">
        <f t="shared" si="0"/>
        <v>0.11650485436893204</v>
      </c>
      <c r="J11" s="61"/>
      <c r="K11" s="61"/>
      <c r="L11" s="43"/>
    </row>
    <row r="12" spans="1:15">
      <c r="B12" s="27" t="s">
        <v>224</v>
      </c>
      <c r="C12" s="55">
        <v>21</v>
      </c>
      <c r="D12" s="7">
        <v>11</v>
      </c>
      <c r="E12" s="55">
        <v>103</v>
      </c>
      <c r="F12" s="7">
        <v>67</v>
      </c>
      <c r="G12" s="25">
        <f t="shared" si="1"/>
        <v>0.52380952380952384</v>
      </c>
      <c r="H12" s="25">
        <f t="shared" si="2"/>
        <v>0.65048543689320393</v>
      </c>
      <c r="I12" s="37">
        <f t="shared" si="0"/>
        <v>8.8709677419354843E-2</v>
      </c>
      <c r="J12" s="61"/>
      <c r="K12" s="61"/>
      <c r="L12" s="43"/>
    </row>
    <row r="13" spans="1:15" ht="15" thickBot="1">
      <c r="B13" s="28" t="s">
        <v>225</v>
      </c>
      <c r="C13" s="78">
        <v>20</v>
      </c>
      <c r="D13" s="9">
        <v>11</v>
      </c>
      <c r="E13" s="78">
        <v>109</v>
      </c>
      <c r="F13" s="9">
        <v>58</v>
      </c>
      <c r="G13" s="26">
        <f t="shared" si="1"/>
        <v>0.55000000000000004</v>
      </c>
      <c r="H13" s="26">
        <f t="shared" si="2"/>
        <v>0.5321100917431193</v>
      </c>
      <c r="I13" s="26">
        <f t="shared" si="0"/>
        <v>8.5271317829457363E-2</v>
      </c>
      <c r="J13" s="61"/>
      <c r="K13" s="61"/>
      <c r="L13" s="43"/>
    </row>
    <row r="14" spans="1:15">
      <c r="B14" s="48" t="s">
        <v>159</v>
      </c>
    </row>
    <row r="15" spans="1:15" s="43" customFormat="1">
      <c r="B15" s="48" t="s">
        <v>160</v>
      </c>
    </row>
    <row r="16" spans="1:15" s="43" customFormat="1">
      <c r="B16" s="48" t="s">
        <v>161</v>
      </c>
    </row>
    <row r="17" spans="2:2" s="43" customFormat="1">
      <c r="B17" s="57" t="s">
        <v>155</v>
      </c>
    </row>
    <row r="18" spans="2:2">
      <c r="B18" s="57" t="s">
        <v>152</v>
      </c>
    </row>
    <row r="19" spans="2:2">
      <c r="B19" s="57" t="s">
        <v>153</v>
      </c>
    </row>
    <row r="20" spans="2:2">
      <c r="B20" s="57" t="s">
        <v>154</v>
      </c>
    </row>
  </sheetData>
  <conditionalFormatting sqref="C4:C10">
    <cfRule type="cellIs" dxfId="5" priority="6" operator="equal">
      <formula>#REF!</formula>
    </cfRule>
  </conditionalFormatting>
  <conditionalFormatting sqref="C11:C13">
    <cfRule type="cellIs" dxfId="4" priority="5" operator="equal">
      <formula>#REF!</formula>
    </cfRule>
  </conditionalFormatting>
  <conditionalFormatting sqref="C3">
    <cfRule type="cellIs" dxfId="3" priority="4" operator="equal">
      <formula>#REF!</formula>
    </cfRule>
  </conditionalFormatting>
  <conditionalFormatting sqref="E11:E13">
    <cfRule type="cellIs" dxfId="2" priority="3" operator="equal">
      <formula>#REF!</formula>
    </cfRule>
  </conditionalFormatting>
  <conditionalFormatting sqref="E4:E10">
    <cfRule type="cellIs" dxfId="1" priority="2" operator="equal">
      <formula>#REF!</formula>
    </cfRule>
  </conditionalFormatting>
  <conditionalFormatting sqref="E3">
    <cfRule type="cellIs" dxfId="0" priority="1" operator="equal">
      <formula>#REF!</formula>
    </cfRule>
  </conditionalFormatting>
  <hyperlinks>
    <hyperlink ref="A1" location="Index!A1" display="Index" xr:uid="{800D6871-5BA5-4AB8-9947-C2F09B452F62}"/>
  </hyperlinks>
  <pageMargins left="0.7" right="0.7" top="0.75" bottom="0.75" header="0.3" footer="0.3"/>
  <pageSetup paperSize="9" scale="86" orientation="landscape" r:id="rId1"/>
  <headerFooter>
    <oddFooter>&amp;L&amp;1#&amp;"Arial"&amp;11&amp;KA80000PROTECTED: CABINET-IN-CONFIDENCE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N23"/>
  <sheetViews>
    <sheetView showGridLines="0" zoomScaleNormal="100" zoomScaleSheetLayoutView="130" workbookViewId="0">
      <selection activeCell="I26" sqref="I26"/>
    </sheetView>
  </sheetViews>
  <sheetFormatPr defaultRowHeight="14.5"/>
  <cols>
    <col min="3" max="3" width="9.81640625" customWidth="1"/>
    <col min="4" max="4" width="12.7265625" customWidth="1"/>
    <col min="5" max="6" width="13.453125" style="43" customWidth="1"/>
    <col min="7" max="7" width="10.81640625" style="43" customWidth="1"/>
    <col min="9" max="9" width="14.81640625" customWidth="1"/>
    <col min="10" max="10" width="15.7265625" customWidth="1"/>
    <col min="12" max="12" width="15.54296875" customWidth="1"/>
    <col min="14" max="14" width="10.54296875" customWidth="1"/>
  </cols>
  <sheetData>
    <row r="1" spans="1:12" ht="15" thickBot="1">
      <c r="A1" s="4" t="s">
        <v>0</v>
      </c>
      <c r="B1" s="5" t="s">
        <v>112</v>
      </c>
      <c r="E1" s="77"/>
      <c r="F1" s="77"/>
      <c r="G1" s="77"/>
      <c r="J1" s="43"/>
    </row>
    <row r="2" spans="1:12" ht="46.5" thickBot="1">
      <c r="B2" s="6" t="s">
        <v>43</v>
      </c>
      <c r="C2" s="6" t="s">
        <v>44</v>
      </c>
      <c r="D2" s="6" t="s">
        <v>45</v>
      </c>
      <c r="E2" s="17" t="s">
        <v>145</v>
      </c>
      <c r="F2" s="17" t="s">
        <v>146</v>
      </c>
      <c r="G2" s="17" t="s">
        <v>147</v>
      </c>
      <c r="H2" s="6" t="s">
        <v>47</v>
      </c>
      <c r="I2" s="6" t="s">
        <v>116</v>
      </c>
      <c r="J2" s="6" t="s">
        <v>117</v>
      </c>
      <c r="K2" s="43"/>
      <c r="L2" s="81"/>
    </row>
    <row r="3" spans="1:12">
      <c r="B3" s="23">
        <v>2007</v>
      </c>
      <c r="C3" s="7">
        <v>497</v>
      </c>
      <c r="D3" s="8">
        <v>8074</v>
      </c>
      <c r="E3" s="14">
        <f t="shared" ref="E3:E14" si="0">SUM(C3/I3)*10000</f>
        <v>419.02031869151</v>
      </c>
      <c r="F3" s="14">
        <f t="shared" ref="F3:F14" si="1">SUM(D3/J3)*10000</f>
        <v>40.030640247303488</v>
      </c>
      <c r="G3" s="14">
        <f>E3-F3</f>
        <v>378.9896784442065</v>
      </c>
      <c r="H3" s="14">
        <f>E3/F3</f>
        <v>10.46748980538066</v>
      </c>
      <c r="I3" s="8">
        <v>11861</v>
      </c>
      <c r="J3" s="8">
        <v>2016955</v>
      </c>
      <c r="K3" s="43"/>
      <c r="L3" s="89"/>
    </row>
    <row r="4" spans="1:12">
      <c r="B4" s="23">
        <v>2008</v>
      </c>
      <c r="C4" s="107">
        <v>552</v>
      </c>
      <c r="D4" s="8">
        <v>8382</v>
      </c>
      <c r="E4" s="14">
        <f t="shared" si="0"/>
        <v>445.59250887956085</v>
      </c>
      <c r="F4" s="14">
        <f t="shared" si="1"/>
        <v>40.678439893018904</v>
      </c>
      <c r="G4" s="14">
        <f t="shared" ref="G4:G14" si="2">E4-F4</f>
        <v>404.91406898654196</v>
      </c>
      <c r="H4" s="14">
        <f t="shared" ref="H4:H14" si="3">E4/F4</f>
        <v>10.954021591079552</v>
      </c>
      <c r="I4" s="8">
        <v>12388</v>
      </c>
      <c r="J4" s="8">
        <v>2060551</v>
      </c>
      <c r="K4" s="43"/>
      <c r="L4" s="43"/>
    </row>
    <row r="5" spans="1:12">
      <c r="B5" s="23">
        <v>2009</v>
      </c>
      <c r="C5" s="107">
        <v>616</v>
      </c>
      <c r="D5" s="8">
        <v>9411</v>
      </c>
      <c r="E5" s="14">
        <f t="shared" si="0"/>
        <v>476.78018575851388</v>
      </c>
      <c r="F5" s="14">
        <f t="shared" si="1"/>
        <v>44.601811181400606</v>
      </c>
      <c r="G5" s="14">
        <f t="shared" si="2"/>
        <v>432.17837457711329</v>
      </c>
      <c r="H5" s="14">
        <f t="shared" si="3"/>
        <v>10.689704591129606</v>
      </c>
      <c r="I5" s="8">
        <v>12920</v>
      </c>
      <c r="J5" s="8">
        <v>2110004</v>
      </c>
      <c r="K5" s="43"/>
      <c r="L5" s="43"/>
    </row>
    <row r="6" spans="1:12">
      <c r="B6" s="23">
        <v>2010</v>
      </c>
      <c r="C6" s="107">
        <v>708</v>
      </c>
      <c r="D6" s="8">
        <v>9955</v>
      </c>
      <c r="E6" s="14">
        <f t="shared" si="0"/>
        <v>528.35820895522386</v>
      </c>
      <c r="F6" s="14">
        <f t="shared" si="1"/>
        <v>46.28475890080788</v>
      </c>
      <c r="G6" s="14">
        <f t="shared" si="2"/>
        <v>482.07345005441596</v>
      </c>
      <c r="H6" s="14">
        <f t="shared" si="3"/>
        <v>11.415382115040067</v>
      </c>
      <c r="I6" s="8">
        <v>13400</v>
      </c>
      <c r="J6" s="8">
        <v>2150816</v>
      </c>
      <c r="K6" s="43"/>
      <c r="L6" s="43"/>
    </row>
    <row r="7" spans="1:12">
      <c r="B7" s="23">
        <v>2011</v>
      </c>
      <c r="C7" s="107">
        <v>707</v>
      </c>
      <c r="D7" s="8">
        <v>9666</v>
      </c>
      <c r="E7" s="14">
        <f t="shared" si="0"/>
        <v>508.77950489349456</v>
      </c>
      <c r="F7" s="14">
        <f t="shared" si="1"/>
        <v>44.183813073124533</v>
      </c>
      <c r="G7" s="14">
        <f t="shared" si="2"/>
        <v>464.59569182037001</v>
      </c>
      <c r="H7" s="14">
        <f t="shared" si="3"/>
        <v>11.515065575066162</v>
      </c>
      <c r="I7" s="8">
        <v>13896</v>
      </c>
      <c r="J7" s="8">
        <v>2187679</v>
      </c>
      <c r="K7" s="43"/>
      <c r="L7" s="43"/>
    </row>
    <row r="8" spans="1:12">
      <c r="B8" s="23">
        <v>2012</v>
      </c>
      <c r="C8" s="107">
        <v>728</v>
      </c>
      <c r="D8" s="8">
        <v>10461</v>
      </c>
      <c r="E8" s="14">
        <f t="shared" si="0"/>
        <v>510.59054565857764</v>
      </c>
      <c r="F8" s="14">
        <f t="shared" si="1"/>
        <v>46.820997075533938</v>
      </c>
      <c r="G8" s="14">
        <f t="shared" si="2"/>
        <v>463.76954858304373</v>
      </c>
      <c r="H8" s="14">
        <f t="shared" si="3"/>
        <v>10.905161734058501</v>
      </c>
      <c r="I8" s="8">
        <v>14258</v>
      </c>
      <c r="J8" s="8">
        <v>2234254</v>
      </c>
      <c r="K8" s="43"/>
      <c r="L8" s="43"/>
    </row>
    <row r="9" spans="1:12">
      <c r="B9" s="23">
        <v>2013</v>
      </c>
      <c r="C9" s="107">
        <v>738</v>
      </c>
      <c r="D9" s="8">
        <v>11660</v>
      </c>
      <c r="E9" s="14">
        <f t="shared" si="0"/>
        <v>501.52905198776756</v>
      </c>
      <c r="F9" s="14">
        <f t="shared" si="1"/>
        <v>51.056085942367929</v>
      </c>
      <c r="G9" s="14">
        <f t="shared" si="2"/>
        <v>450.47296604539963</v>
      </c>
      <c r="H9" s="14">
        <f t="shared" si="3"/>
        <v>9.8231002774849046</v>
      </c>
      <c r="I9" s="8">
        <v>14715</v>
      </c>
      <c r="J9" s="8">
        <v>2283763</v>
      </c>
      <c r="K9" s="43"/>
      <c r="L9" s="43"/>
    </row>
    <row r="10" spans="1:12">
      <c r="B10" s="23">
        <v>2014</v>
      </c>
      <c r="C10" s="107">
        <v>788</v>
      </c>
      <c r="D10" s="8">
        <v>10823</v>
      </c>
      <c r="E10" s="14">
        <f t="shared" si="0"/>
        <v>519.92610187384537</v>
      </c>
      <c r="F10" s="14">
        <f t="shared" si="1"/>
        <v>46.359337767804099</v>
      </c>
      <c r="G10" s="14">
        <f t="shared" si="2"/>
        <v>473.56676410604126</v>
      </c>
      <c r="H10" s="14">
        <f t="shared" si="3"/>
        <v>11.215132202231901</v>
      </c>
      <c r="I10" s="8">
        <v>15156</v>
      </c>
      <c r="J10" s="8">
        <v>2334589</v>
      </c>
      <c r="K10" s="43"/>
      <c r="L10" s="43"/>
    </row>
    <row r="11" spans="1:12">
      <c r="B11" s="23">
        <v>2015</v>
      </c>
      <c r="C11" s="107">
        <v>835</v>
      </c>
      <c r="D11" s="8">
        <v>10670</v>
      </c>
      <c r="E11" s="14">
        <f t="shared" si="0"/>
        <v>534.16069600818832</v>
      </c>
      <c r="F11" s="14">
        <f t="shared" si="1"/>
        <v>44.695442656626739</v>
      </c>
      <c r="G11" s="14">
        <f t="shared" si="2"/>
        <v>489.46525335156161</v>
      </c>
      <c r="H11" s="14">
        <f t="shared" si="3"/>
        <v>11.951122178426202</v>
      </c>
      <c r="I11" s="8">
        <v>15632</v>
      </c>
      <c r="J11" s="8">
        <v>2387268</v>
      </c>
      <c r="K11" s="43"/>
      <c r="L11" s="43"/>
    </row>
    <row r="12" spans="1:12">
      <c r="B12" s="23">
        <v>2016</v>
      </c>
      <c r="C12" s="107">
        <v>809</v>
      </c>
      <c r="D12" s="8">
        <v>10968</v>
      </c>
      <c r="E12" s="14">
        <f t="shared" si="0"/>
        <v>501.95445802568719</v>
      </c>
      <c r="F12" s="14">
        <f t="shared" si="1"/>
        <v>44.819465574457809</v>
      </c>
      <c r="G12" s="14">
        <f t="shared" si="2"/>
        <v>457.13499245122938</v>
      </c>
      <c r="H12" s="14">
        <f t="shared" si="3"/>
        <v>11.199474415682152</v>
      </c>
      <c r="I12" s="8">
        <v>16117</v>
      </c>
      <c r="J12" s="8">
        <v>2447151</v>
      </c>
      <c r="K12" s="43"/>
      <c r="L12" s="43"/>
    </row>
    <row r="13" spans="1:12">
      <c r="B13" s="23">
        <v>2017</v>
      </c>
      <c r="C13" s="107">
        <v>871</v>
      </c>
      <c r="D13" s="8">
        <v>10404</v>
      </c>
      <c r="E13" s="14">
        <f t="shared" si="0"/>
        <v>524.06738868832724</v>
      </c>
      <c r="F13" s="14">
        <f t="shared" si="1"/>
        <v>41.490334076150155</v>
      </c>
      <c r="G13" s="14">
        <f t="shared" si="2"/>
        <v>482.57705461217711</v>
      </c>
      <c r="H13" s="14">
        <f t="shared" si="3"/>
        <v>12.631071799192293</v>
      </c>
      <c r="I13" s="8">
        <v>16620</v>
      </c>
      <c r="J13" s="8">
        <v>2507572</v>
      </c>
      <c r="K13" s="43"/>
      <c r="L13" s="43"/>
    </row>
    <row r="14" spans="1:12" ht="15" thickBot="1">
      <c r="B14" s="24">
        <v>2018</v>
      </c>
      <c r="C14" s="108">
        <v>939</v>
      </c>
      <c r="D14" s="10">
        <v>11145</v>
      </c>
      <c r="E14" s="15">
        <f t="shared" si="0"/>
        <v>549.18703941981516</v>
      </c>
      <c r="F14" s="15">
        <f t="shared" si="1"/>
        <v>43.443483711324774</v>
      </c>
      <c r="G14" s="15">
        <f t="shared" si="2"/>
        <v>505.74355570849036</v>
      </c>
      <c r="H14" s="15">
        <f t="shared" si="3"/>
        <v>12.641413452684366</v>
      </c>
      <c r="I14" s="10">
        <v>17098</v>
      </c>
      <c r="J14" s="10">
        <v>2565402</v>
      </c>
      <c r="K14" s="43"/>
      <c r="L14" s="43"/>
    </row>
    <row r="15" spans="1:12">
      <c r="B15" s="48" t="s">
        <v>114</v>
      </c>
      <c r="J15" s="43"/>
      <c r="K15" s="43"/>
      <c r="L15" s="43"/>
    </row>
    <row r="16" spans="1:12" ht="13.5" customHeight="1">
      <c r="B16" s="39" t="s">
        <v>122</v>
      </c>
      <c r="J16" s="43"/>
      <c r="K16" s="43"/>
      <c r="L16" s="43"/>
    </row>
    <row r="17" spans="2:14" ht="24.75" customHeight="1">
      <c r="B17" s="132" t="s">
        <v>123</v>
      </c>
      <c r="C17" s="132"/>
      <c r="D17" s="132"/>
      <c r="E17" s="132"/>
      <c r="F17" s="132"/>
      <c r="G17" s="132"/>
      <c r="H17" s="132"/>
      <c r="I17" s="132"/>
      <c r="J17" s="132"/>
      <c r="K17" s="132"/>
      <c r="L17" s="132"/>
    </row>
    <row r="18" spans="2:14">
      <c r="B18" s="39" t="s">
        <v>84</v>
      </c>
      <c r="J18" s="43"/>
      <c r="K18" s="43"/>
      <c r="L18" s="43"/>
    </row>
    <row r="19" spans="2:14" s="43" customFormat="1">
      <c r="B19" s="39" t="s">
        <v>118</v>
      </c>
    </row>
    <row r="20" spans="2:14">
      <c r="B20" s="11" t="s">
        <v>115</v>
      </c>
      <c r="J20" s="43"/>
      <c r="K20" s="43"/>
      <c r="L20" s="43"/>
    </row>
    <row r="21" spans="2:14">
      <c r="B21" s="11" t="s">
        <v>49</v>
      </c>
      <c r="J21" s="43"/>
      <c r="K21" s="43"/>
      <c r="L21" s="43"/>
    </row>
    <row r="22" spans="2:14" ht="25.5" customHeight="1">
      <c r="B22" s="131" t="s">
        <v>50</v>
      </c>
      <c r="C22" s="131"/>
      <c r="D22" s="131"/>
      <c r="E22" s="131"/>
      <c r="F22" s="131"/>
      <c r="G22" s="131"/>
      <c r="H22" s="131"/>
      <c r="I22" s="131"/>
      <c r="J22" s="131"/>
      <c r="K22" s="131"/>
      <c r="L22" s="131"/>
      <c r="M22" s="131"/>
      <c r="N22" s="131"/>
    </row>
    <row r="23" spans="2:14">
      <c r="B23" s="11" t="s">
        <v>207</v>
      </c>
    </row>
  </sheetData>
  <mergeCells count="2">
    <mergeCell ref="B17:L17"/>
    <mergeCell ref="B22:N22"/>
  </mergeCells>
  <hyperlinks>
    <hyperlink ref="A1" location="Index!A1" display="Index" xr:uid="{CBFE3C5C-1BCF-44CD-9FC3-CFFB393AFC9C}"/>
  </hyperlinks>
  <pageMargins left="0.7" right="0.7" top="0.75" bottom="0.75" header="0.3" footer="0.3"/>
  <pageSetup paperSize="9" scale="80" orientation="landscape" r:id="rId1"/>
  <headerFooter>
    <oddFooter>&amp;L&amp;1#&amp;"Arial"&amp;11&amp;KA80000PROTECTED: CABINET-IN-CONFIDENCE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L35"/>
  <sheetViews>
    <sheetView showGridLines="0" zoomScaleNormal="100" zoomScaleSheetLayoutView="130" workbookViewId="0">
      <selection activeCell="M6" sqref="M6:N6"/>
    </sheetView>
  </sheetViews>
  <sheetFormatPr defaultRowHeight="14.5"/>
  <cols>
    <col min="3" max="3" width="12" customWidth="1"/>
    <col min="4" max="4" width="12.1796875" customWidth="1"/>
    <col min="5" max="5" width="12.1796875" style="43" customWidth="1"/>
    <col min="6" max="6" width="15.1796875" style="43" customWidth="1"/>
    <col min="7" max="7" width="17" style="43" customWidth="1"/>
    <col min="8" max="8" width="10.26953125" style="43" customWidth="1"/>
    <col min="10" max="10" width="15.54296875" customWidth="1"/>
    <col min="11" max="11" width="15.26953125" customWidth="1"/>
    <col min="12" max="12" width="9.1796875" style="43"/>
  </cols>
  <sheetData>
    <row r="1" spans="1:12" ht="15" thickBot="1">
      <c r="A1" s="4" t="s">
        <v>0</v>
      </c>
      <c r="B1" s="5" t="s">
        <v>60</v>
      </c>
      <c r="D1" s="77"/>
      <c r="E1" s="77"/>
      <c r="F1" s="77"/>
      <c r="G1" s="77"/>
      <c r="H1" s="77"/>
    </row>
    <row r="2" spans="1:12" ht="42.75" customHeight="1" thickBot="1">
      <c r="B2" s="102" t="s">
        <v>43</v>
      </c>
      <c r="C2" s="102" t="s">
        <v>44</v>
      </c>
      <c r="D2" s="103" t="s">
        <v>45</v>
      </c>
      <c r="E2" s="17" t="s">
        <v>183</v>
      </c>
      <c r="F2" s="103" t="s">
        <v>145</v>
      </c>
      <c r="G2" s="103" t="s">
        <v>146</v>
      </c>
      <c r="H2" s="103" t="s">
        <v>147</v>
      </c>
      <c r="I2" s="102" t="s">
        <v>47</v>
      </c>
      <c r="J2" s="102" t="s">
        <v>116</v>
      </c>
      <c r="K2" s="102" t="s">
        <v>117</v>
      </c>
      <c r="L2" s="60"/>
    </row>
    <row r="3" spans="1:12">
      <c r="B3" s="27" t="s">
        <v>231</v>
      </c>
      <c r="C3" s="107">
        <v>83</v>
      </c>
      <c r="D3" s="8">
        <v>1218</v>
      </c>
      <c r="E3" s="8">
        <v>206</v>
      </c>
      <c r="F3" s="14">
        <f t="shared" ref="F3:F13" si="0">SUM(C3/J3)*10000</f>
        <v>68.456431193038895</v>
      </c>
      <c r="G3" s="14">
        <f t="shared" ref="G3:G13" si="1">SUM(D3/K3)*10000</f>
        <v>5.9742401360047053</v>
      </c>
      <c r="H3" s="14">
        <f>F3-G3</f>
        <v>62.482191057034193</v>
      </c>
      <c r="I3" s="14">
        <f>F3/G3</f>
        <v>11.458600530714419</v>
      </c>
      <c r="J3" s="8">
        <v>12124.5</v>
      </c>
      <c r="K3" s="8">
        <v>2038753</v>
      </c>
      <c r="L3" s="8"/>
    </row>
    <row r="4" spans="1:12">
      <c r="B4" s="27" t="s">
        <v>232</v>
      </c>
      <c r="C4" s="107">
        <v>88</v>
      </c>
      <c r="D4" s="8">
        <v>1163</v>
      </c>
      <c r="E4" s="8">
        <v>249</v>
      </c>
      <c r="F4" s="14">
        <f t="shared" si="0"/>
        <v>69.543227437964276</v>
      </c>
      <c r="G4" s="14">
        <f t="shared" si="1"/>
        <v>5.5771953612888447</v>
      </c>
      <c r="H4" s="14">
        <f t="shared" ref="H4:H13" si="2">F4-G4</f>
        <v>63.966032076675432</v>
      </c>
      <c r="I4" s="14">
        <f t="shared" ref="I4:I13" si="3">F4/G4</f>
        <v>12.469211302989644</v>
      </c>
      <c r="J4" s="8">
        <v>12654</v>
      </c>
      <c r="K4" s="8">
        <v>2085277.5</v>
      </c>
      <c r="L4" s="8"/>
    </row>
    <row r="5" spans="1:12">
      <c r="B5" s="27" t="s">
        <v>218</v>
      </c>
      <c r="C5" s="107">
        <v>115</v>
      </c>
      <c r="D5" s="8">
        <v>1408</v>
      </c>
      <c r="E5" s="8">
        <v>98</v>
      </c>
      <c r="F5" s="14">
        <f t="shared" si="0"/>
        <v>87.386018237082055</v>
      </c>
      <c r="G5" s="14">
        <f t="shared" si="1"/>
        <v>6.6090564726977439</v>
      </c>
      <c r="H5" s="14">
        <f t="shared" si="2"/>
        <v>80.776961764384311</v>
      </c>
      <c r="I5" s="14">
        <f t="shared" si="3"/>
        <v>13.222162436964629</v>
      </c>
      <c r="J5" s="8">
        <v>13160</v>
      </c>
      <c r="K5" s="8">
        <v>2130410</v>
      </c>
      <c r="L5" s="8"/>
    </row>
    <row r="6" spans="1:12">
      <c r="B6" s="27" t="s">
        <v>219</v>
      </c>
      <c r="C6" s="107">
        <v>135</v>
      </c>
      <c r="D6" s="8">
        <v>1438</v>
      </c>
      <c r="E6" s="8">
        <v>106</v>
      </c>
      <c r="F6" s="14">
        <f t="shared" si="0"/>
        <v>98.91559202813599</v>
      </c>
      <c r="G6" s="14">
        <f t="shared" si="1"/>
        <v>6.6290268860514994</v>
      </c>
      <c r="H6" s="14">
        <f t="shared" si="2"/>
        <v>92.286565142084484</v>
      </c>
      <c r="I6" s="14">
        <f t="shared" si="3"/>
        <v>14.921585585400134</v>
      </c>
      <c r="J6" s="8">
        <v>13648</v>
      </c>
      <c r="K6" s="8">
        <v>2169247.5</v>
      </c>
      <c r="L6" s="8"/>
    </row>
    <row r="7" spans="1:12">
      <c r="B7" s="27" t="s">
        <v>220</v>
      </c>
      <c r="C7" s="107">
        <v>134</v>
      </c>
      <c r="D7" s="8">
        <v>1429</v>
      </c>
      <c r="E7" s="8">
        <v>63</v>
      </c>
      <c r="F7" s="14">
        <f t="shared" si="0"/>
        <v>95.190736662641186</v>
      </c>
      <c r="G7" s="14">
        <f t="shared" si="1"/>
        <v>6.4632367790285379</v>
      </c>
      <c r="H7" s="14">
        <f t="shared" si="2"/>
        <v>88.727499883612651</v>
      </c>
      <c r="I7" s="14">
        <f t="shared" si="3"/>
        <v>14.728028682394784</v>
      </c>
      <c r="J7" s="8">
        <v>14077</v>
      </c>
      <c r="K7" s="8">
        <v>2210966.5</v>
      </c>
      <c r="L7" s="8"/>
    </row>
    <row r="8" spans="1:12">
      <c r="B8" s="27" t="s">
        <v>221</v>
      </c>
      <c r="C8" s="107">
        <v>140</v>
      </c>
      <c r="D8" s="8">
        <v>1375</v>
      </c>
      <c r="E8" s="8">
        <v>60</v>
      </c>
      <c r="F8" s="14">
        <f t="shared" si="0"/>
        <v>96.641700893935734</v>
      </c>
      <c r="G8" s="14">
        <f t="shared" si="1"/>
        <v>6.0867411521470594</v>
      </c>
      <c r="H8" s="14">
        <f t="shared" si="2"/>
        <v>90.554959741788679</v>
      </c>
      <c r="I8" s="14">
        <f t="shared" si="3"/>
        <v>15.877412638098795</v>
      </c>
      <c r="J8" s="8">
        <v>14486.5</v>
      </c>
      <c r="K8" s="8">
        <v>2259008.5</v>
      </c>
      <c r="L8" s="8"/>
    </row>
    <row r="9" spans="1:12">
      <c r="B9" s="27" t="s">
        <v>222</v>
      </c>
      <c r="C9" s="107">
        <v>149</v>
      </c>
      <c r="D9" s="8">
        <v>1531</v>
      </c>
      <c r="E9" s="8">
        <v>45</v>
      </c>
      <c r="F9" s="14">
        <f t="shared" si="0"/>
        <v>99.762311271802076</v>
      </c>
      <c r="G9" s="14">
        <f t="shared" si="1"/>
        <v>6.6300706399165765</v>
      </c>
      <c r="H9" s="14">
        <f t="shared" si="2"/>
        <v>93.132240631885495</v>
      </c>
      <c r="I9" s="14">
        <f t="shared" si="3"/>
        <v>15.04694545351893</v>
      </c>
      <c r="J9" s="8">
        <v>14935.5</v>
      </c>
      <c r="K9" s="8">
        <v>2309176</v>
      </c>
      <c r="L9" s="8"/>
    </row>
    <row r="10" spans="1:12">
      <c r="B10" s="27" t="s">
        <v>73</v>
      </c>
      <c r="C10" s="107">
        <v>165</v>
      </c>
      <c r="D10" s="8">
        <v>1712</v>
      </c>
      <c r="E10" s="8">
        <v>68</v>
      </c>
      <c r="F10" s="14">
        <f t="shared" si="0"/>
        <v>107.18461738339612</v>
      </c>
      <c r="G10" s="14">
        <f t="shared" si="1"/>
        <v>7.2513843600092089</v>
      </c>
      <c r="H10" s="14">
        <f t="shared" si="2"/>
        <v>99.933233023386904</v>
      </c>
      <c r="I10" s="14">
        <f t="shared" si="3"/>
        <v>14.78126273026024</v>
      </c>
      <c r="J10" s="8">
        <v>15394</v>
      </c>
      <c r="K10" s="8">
        <v>2360928.5</v>
      </c>
      <c r="L10" s="8"/>
    </row>
    <row r="11" spans="1:12">
      <c r="B11" s="27" t="s">
        <v>229</v>
      </c>
      <c r="C11" s="107">
        <v>197</v>
      </c>
      <c r="D11" s="8">
        <v>2045</v>
      </c>
      <c r="E11" s="8">
        <v>100</v>
      </c>
      <c r="F11" s="14">
        <f t="shared" si="0"/>
        <v>124.09839679989921</v>
      </c>
      <c r="G11" s="14">
        <f t="shared" si="1"/>
        <v>8.4601686366034894</v>
      </c>
      <c r="H11" s="14">
        <f t="shared" si="2"/>
        <v>115.63822816329572</v>
      </c>
      <c r="I11" s="14">
        <f t="shared" si="3"/>
        <v>14.668548835182685</v>
      </c>
      <c r="J11" s="8">
        <v>15874.5</v>
      </c>
      <c r="K11" s="8">
        <v>2417209.5</v>
      </c>
      <c r="L11" s="8"/>
    </row>
    <row r="12" spans="1:12">
      <c r="B12" s="27" t="s">
        <v>224</v>
      </c>
      <c r="C12" s="107">
        <v>217</v>
      </c>
      <c r="D12" s="8">
        <v>2156</v>
      </c>
      <c r="E12" s="8">
        <v>108</v>
      </c>
      <c r="F12" s="14">
        <f t="shared" si="0"/>
        <v>132.57170785349911</v>
      </c>
      <c r="G12" s="14">
        <f t="shared" si="1"/>
        <v>8.7028074021494231</v>
      </c>
      <c r="H12" s="14">
        <f t="shared" si="2"/>
        <v>123.86890045134969</v>
      </c>
      <c r="I12" s="14">
        <f t="shared" si="3"/>
        <v>15.233211735876917</v>
      </c>
      <c r="J12" s="8">
        <v>16368.5</v>
      </c>
      <c r="K12" s="8">
        <v>2477361.5</v>
      </c>
      <c r="L12" s="8"/>
    </row>
    <row r="13" spans="1:12" ht="15" thickBot="1">
      <c r="B13" s="28" t="s">
        <v>225</v>
      </c>
      <c r="C13" s="108">
        <v>237</v>
      </c>
      <c r="D13" s="10">
        <v>2288</v>
      </c>
      <c r="E13" s="10">
        <v>95</v>
      </c>
      <c r="F13" s="15">
        <f t="shared" si="0"/>
        <v>140.57773296162287</v>
      </c>
      <c r="G13" s="15">
        <f t="shared" si="1"/>
        <v>9.0203497987570991</v>
      </c>
      <c r="H13" s="15">
        <f t="shared" si="2"/>
        <v>131.55738316286576</v>
      </c>
      <c r="I13" s="15">
        <f t="shared" si="3"/>
        <v>15.584510146268704</v>
      </c>
      <c r="J13" s="10">
        <v>16859</v>
      </c>
      <c r="K13" s="10">
        <v>2536487</v>
      </c>
      <c r="L13" s="50"/>
    </row>
    <row r="14" spans="1:12">
      <c r="B14" s="48" t="s">
        <v>151</v>
      </c>
      <c r="J14" s="43"/>
      <c r="K14" s="43"/>
    </row>
    <row r="15" spans="1:12" s="43" customFormat="1">
      <c r="F15" s="88"/>
      <c r="G15" s="88"/>
      <c r="H15" s="88"/>
      <c r="J15"/>
      <c r="K15"/>
    </row>
    <row r="16" spans="1:12" ht="15" thickBot="1">
      <c r="B16" s="5" t="s">
        <v>62</v>
      </c>
      <c r="C16" s="77"/>
      <c r="D16" s="77"/>
      <c r="E16" s="77"/>
      <c r="F16" s="17"/>
      <c r="G16" s="17"/>
      <c r="H16" s="17"/>
    </row>
    <row r="17" spans="2:12" ht="41.25" customHeight="1" thickBot="1">
      <c r="B17" s="102" t="s">
        <v>43</v>
      </c>
      <c r="C17" s="103" t="s">
        <v>44</v>
      </c>
      <c r="D17" s="103" t="s">
        <v>45</v>
      </c>
      <c r="E17" s="17" t="s">
        <v>183</v>
      </c>
      <c r="F17" s="103" t="s">
        <v>145</v>
      </c>
      <c r="G17" s="103" t="s">
        <v>146</v>
      </c>
      <c r="H17" s="103" t="s">
        <v>147</v>
      </c>
      <c r="I17" s="102" t="s">
        <v>47</v>
      </c>
      <c r="J17" s="102" t="s">
        <v>116</v>
      </c>
      <c r="K17" s="102" t="s">
        <v>117</v>
      </c>
      <c r="L17" s="60"/>
    </row>
    <row r="18" spans="2:12">
      <c r="B18" s="27" t="s">
        <v>231</v>
      </c>
      <c r="C18" s="107">
        <v>15</v>
      </c>
      <c r="D18" s="7">
        <v>226</v>
      </c>
      <c r="E18" s="7">
        <v>3</v>
      </c>
      <c r="F18" s="14">
        <f t="shared" ref="F18:F28" si="4">SUM(C18/J18)*10000</f>
        <v>12.371644191513052</v>
      </c>
      <c r="G18" s="14">
        <f t="shared" ref="G18:G28" si="5">SUM(D18/K18)*10000</f>
        <v>1.108520747731579</v>
      </c>
      <c r="H18" s="14">
        <f>F18-G18</f>
        <v>11.263123443781474</v>
      </c>
      <c r="I18" s="14">
        <f>F18/G18</f>
        <v>11.160498544415844</v>
      </c>
      <c r="J18" s="8">
        <v>12124.5</v>
      </c>
      <c r="K18" s="8">
        <v>2038753</v>
      </c>
      <c r="L18" s="8"/>
    </row>
    <row r="19" spans="2:12">
      <c r="B19" s="27" t="s">
        <v>232</v>
      </c>
      <c r="C19" s="107">
        <v>18</v>
      </c>
      <c r="D19" s="7">
        <v>232</v>
      </c>
      <c r="E19" s="7">
        <v>4</v>
      </c>
      <c r="F19" s="14">
        <f t="shared" si="4"/>
        <v>14.224751066856332</v>
      </c>
      <c r="G19" s="14">
        <f t="shared" si="5"/>
        <v>1.112561757368024</v>
      </c>
      <c r="H19" s="14">
        <f t="shared" ref="H19:H28" si="6">F19-G19</f>
        <v>13.112189309488308</v>
      </c>
      <c r="I19" s="14">
        <f t="shared" ref="I19:I28" si="7">F19/G19</f>
        <v>12.785583337420908</v>
      </c>
      <c r="J19" s="8">
        <v>12654</v>
      </c>
      <c r="K19" s="8">
        <v>2085277.5</v>
      </c>
      <c r="L19" s="8"/>
    </row>
    <row r="20" spans="2:12">
      <c r="B20" s="27" t="s">
        <v>218</v>
      </c>
      <c r="C20" s="107">
        <v>24</v>
      </c>
      <c r="D20" s="7">
        <v>266</v>
      </c>
      <c r="E20" s="7">
        <v>18</v>
      </c>
      <c r="F20" s="14">
        <f t="shared" si="4"/>
        <v>18.237082066869299</v>
      </c>
      <c r="G20" s="14">
        <f t="shared" si="5"/>
        <v>1.2485859529386363</v>
      </c>
      <c r="H20" s="14">
        <f t="shared" si="6"/>
        <v>16.988496113930662</v>
      </c>
      <c r="I20" s="14">
        <f t="shared" si="7"/>
        <v>14.606188724089858</v>
      </c>
      <c r="J20" s="8">
        <v>13160</v>
      </c>
      <c r="K20" s="8">
        <v>2130410</v>
      </c>
      <c r="L20" s="90"/>
    </row>
    <row r="21" spans="2:12">
      <c r="B21" s="27" t="s">
        <v>219</v>
      </c>
      <c r="C21" s="107">
        <v>26</v>
      </c>
      <c r="D21" s="7">
        <v>283</v>
      </c>
      <c r="E21" s="7">
        <v>6</v>
      </c>
      <c r="F21" s="14">
        <f t="shared" si="4"/>
        <v>19.050410316529895</v>
      </c>
      <c r="G21" s="14">
        <f t="shared" si="5"/>
        <v>1.3045998670045718</v>
      </c>
      <c r="H21" s="14">
        <f t="shared" si="6"/>
        <v>17.745810449525322</v>
      </c>
      <c r="I21" s="14">
        <f t="shared" si="7"/>
        <v>14.602492916292116</v>
      </c>
      <c r="J21" s="8">
        <v>13648</v>
      </c>
      <c r="K21" s="8">
        <v>2169247.5</v>
      </c>
      <c r="L21" s="8"/>
    </row>
    <row r="22" spans="2:12">
      <c r="B22" s="27" t="s">
        <v>220</v>
      </c>
      <c r="C22" s="107">
        <v>26</v>
      </c>
      <c r="D22" s="7">
        <v>294</v>
      </c>
      <c r="E22" s="7">
        <v>7</v>
      </c>
      <c r="F22" s="14">
        <f t="shared" si="4"/>
        <v>18.469844427079632</v>
      </c>
      <c r="G22" s="14">
        <f t="shared" si="5"/>
        <v>1.3297352085615046</v>
      </c>
      <c r="H22" s="14">
        <f t="shared" si="6"/>
        <v>17.140109218518127</v>
      </c>
      <c r="I22" s="14">
        <f t="shared" si="7"/>
        <v>13.889866424654681</v>
      </c>
      <c r="J22" s="8">
        <v>14077</v>
      </c>
      <c r="K22" s="8">
        <v>2210966.5</v>
      </c>
      <c r="L22" s="8"/>
    </row>
    <row r="23" spans="2:12">
      <c r="B23" s="27" t="s">
        <v>221</v>
      </c>
      <c r="C23" s="107">
        <v>31</v>
      </c>
      <c r="D23" s="7">
        <v>299</v>
      </c>
      <c r="E23" s="7">
        <v>12</v>
      </c>
      <c r="F23" s="14">
        <f t="shared" si="4"/>
        <v>21.399233769371484</v>
      </c>
      <c r="G23" s="14">
        <f t="shared" si="5"/>
        <v>1.323589530539615</v>
      </c>
      <c r="H23" s="14">
        <f t="shared" si="6"/>
        <v>20.07564423883187</v>
      </c>
      <c r="I23" s="14">
        <f t="shared" si="7"/>
        <v>16.167575578092716</v>
      </c>
      <c r="J23" s="8">
        <v>14486.5</v>
      </c>
      <c r="K23" s="8">
        <v>2259008.5</v>
      </c>
      <c r="L23" s="8"/>
    </row>
    <row r="24" spans="2:12">
      <c r="B24" s="27" t="s">
        <v>222</v>
      </c>
      <c r="C24" s="107">
        <v>39</v>
      </c>
      <c r="D24" s="7">
        <v>336</v>
      </c>
      <c r="E24" s="7">
        <v>28</v>
      </c>
      <c r="F24" s="14">
        <f t="shared" si="4"/>
        <v>26.112282816109271</v>
      </c>
      <c r="G24" s="14">
        <f t="shared" si="5"/>
        <v>1.4550644905368841</v>
      </c>
      <c r="H24" s="14">
        <f t="shared" si="6"/>
        <v>24.657218325572387</v>
      </c>
      <c r="I24" s="14">
        <f t="shared" si="7"/>
        <v>17.945790709574982</v>
      </c>
      <c r="J24" s="8">
        <v>14935.5</v>
      </c>
      <c r="K24" s="8">
        <v>2309176</v>
      </c>
      <c r="L24" s="8"/>
    </row>
    <row r="25" spans="2:12">
      <c r="B25" s="27" t="s">
        <v>73</v>
      </c>
      <c r="C25" s="107">
        <v>44</v>
      </c>
      <c r="D25" s="7">
        <v>382</v>
      </c>
      <c r="E25" s="7">
        <v>9</v>
      </c>
      <c r="F25" s="14">
        <f t="shared" si="4"/>
        <v>28.5825646355723</v>
      </c>
      <c r="G25" s="14">
        <f t="shared" si="5"/>
        <v>1.6180074915441107</v>
      </c>
      <c r="H25" s="14">
        <f t="shared" si="6"/>
        <v>26.964557144028191</v>
      </c>
      <c r="I25" s="14">
        <f t="shared" si="7"/>
        <v>17.665285720213287</v>
      </c>
      <c r="J25" s="8">
        <v>15394</v>
      </c>
      <c r="K25" s="8">
        <v>2360928.5</v>
      </c>
      <c r="L25" s="8"/>
    </row>
    <row r="26" spans="2:12">
      <c r="B26" s="27" t="s">
        <v>229</v>
      </c>
      <c r="C26" s="107">
        <v>40</v>
      </c>
      <c r="D26" s="7">
        <v>361</v>
      </c>
      <c r="E26" s="7">
        <v>28</v>
      </c>
      <c r="F26" s="14">
        <f t="shared" si="4"/>
        <v>25.197644020284105</v>
      </c>
      <c r="G26" s="14">
        <f t="shared" si="5"/>
        <v>1.4934576419627674</v>
      </c>
      <c r="H26" s="14">
        <f t="shared" si="6"/>
        <v>23.704186378321339</v>
      </c>
      <c r="I26" s="14">
        <f t="shared" si="7"/>
        <v>16.872017867991392</v>
      </c>
      <c r="J26" s="8">
        <v>15874.5</v>
      </c>
      <c r="K26" s="8">
        <v>2417209.5</v>
      </c>
      <c r="L26" s="8"/>
    </row>
    <row r="27" spans="2:12">
      <c r="B27" s="27" t="s">
        <v>224</v>
      </c>
      <c r="C27" s="107">
        <v>49</v>
      </c>
      <c r="D27" s="7">
        <v>402</v>
      </c>
      <c r="E27" s="7">
        <v>20</v>
      </c>
      <c r="F27" s="14">
        <f t="shared" si="4"/>
        <v>29.935546934661087</v>
      </c>
      <c r="G27" s="14">
        <f t="shared" si="5"/>
        <v>1.6226941445566181</v>
      </c>
      <c r="H27" s="14">
        <f t="shared" si="6"/>
        <v>28.312852790104468</v>
      </c>
      <c r="I27" s="14">
        <f t="shared" si="7"/>
        <v>18.448052601336414</v>
      </c>
      <c r="J27" s="8">
        <v>16368.5</v>
      </c>
      <c r="K27" s="8">
        <v>2477361.5</v>
      </c>
      <c r="L27" s="8"/>
    </row>
    <row r="28" spans="2:12" ht="15" thickBot="1">
      <c r="B28" s="28" t="s">
        <v>225</v>
      </c>
      <c r="C28" s="108">
        <v>65</v>
      </c>
      <c r="D28" s="9">
        <v>435</v>
      </c>
      <c r="E28" s="9">
        <v>12</v>
      </c>
      <c r="F28" s="15">
        <f t="shared" si="4"/>
        <v>38.555074440951422</v>
      </c>
      <c r="G28" s="15">
        <f t="shared" si="5"/>
        <v>1.7149703507252352</v>
      </c>
      <c r="H28" s="15">
        <f t="shared" si="6"/>
        <v>36.840104090226184</v>
      </c>
      <c r="I28" s="15">
        <f t="shared" si="7"/>
        <v>22.481481632989784</v>
      </c>
      <c r="J28" s="10">
        <v>16859</v>
      </c>
      <c r="K28" s="10">
        <v>2536487</v>
      </c>
      <c r="L28" s="50"/>
    </row>
    <row r="29" spans="2:12">
      <c r="B29" s="48" t="s">
        <v>151</v>
      </c>
    </row>
    <row r="30" spans="2:12">
      <c r="B30" s="39" t="s">
        <v>122</v>
      </c>
    </row>
    <row r="31" spans="2:12" s="43" customFormat="1" ht="25" customHeight="1">
      <c r="B31" s="132" t="s">
        <v>123</v>
      </c>
      <c r="C31" s="132"/>
      <c r="D31" s="132"/>
      <c r="E31" s="132"/>
      <c r="F31" s="132"/>
      <c r="G31" s="132"/>
      <c r="H31" s="132"/>
      <c r="I31" s="132"/>
      <c r="J31" s="132"/>
      <c r="K31" s="132"/>
      <c r="L31" s="132"/>
    </row>
    <row r="32" spans="2:12">
      <c r="B32" s="39" t="s">
        <v>84</v>
      </c>
    </row>
    <row r="33" spans="2:2" s="43" customFormat="1">
      <c r="B33" s="39" t="s">
        <v>133</v>
      </c>
    </row>
    <row r="34" spans="2:2">
      <c r="B34" s="43"/>
    </row>
    <row r="35" spans="2:2">
      <c r="B35" s="43"/>
    </row>
  </sheetData>
  <mergeCells count="1">
    <mergeCell ref="B31:L31"/>
  </mergeCells>
  <hyperlinks>
    <hyperlink ref="A1" location="Index!A1" display="Index" xr:uid="{77EA1A69-1A2B-43D0-BF3D-B6D6C77823B5}"/>
  </hyperlinks>
  <pageMargins left="0.7" right="0.7" top="0.75" bottom="0.75" header="0.3" footer="0.3"/>
  <pageSetup paperSize="9" scale="77" orientation="landscape" r:id="rId1"/>
  <headerFooter>
    <oddFooter>&amp;L&amp;1#&amp;"Arial"&amp;11&amp;KA80000PROTECTED: CABINET-IN-CONFIDENCE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H14"/>
  <sheetViews>
    <sheetView showGridLines="0" zoomScaleNormal="100" zoomScaleSheetLayoutView="190" workbookViewId="0">
      <selection activeCell="B3" sqref="B3:B13"/>
    </sheetView>
  </sheetViews>
  <sheetFormatPr defaultRowHeight="14.5"/>
  <cols>
    <col min="3" max="3" width="16.26953125" customWidth="1"/>
    <col min="4" max="4" width="18.81640625" customWidth="1"/>
    <col min="5" max="6" width="20.453125" customWidth="1"/>
    <col min="11" max="11" width="9.453125" customWidth="1"/>
  </cols>
  <sheetData>
    <row r="1" spans="1:8" ht="15.5" thickBot="1">
      <c r="A1" s="4" t="s">
        <v>0</v>
      </c>
      <c r="B1" s="16" t="s">
        <v>63</v>
      </c>
      <c r="C1" s="29"/>
      <c r="D1" s="29"/>
      <c r="E1" s="29"/>
      <c r="F1" s="29"/>
      <c r="G1" s="29"/>
      <c r="H1" s="29"/>
    </row>
    <row r="2" spans="1:8" ht="54" customHeight="1" thickBot="1">
      <c r="B2" s="102" t="s">
        <v>43</v>
      </c>
      <c r="C2" s="102" t="s">
        <v>130</v>
      </c>
      <c r="D2" s="102" t="s">
        <v>162</v>
      </c>
      <c r="E2" s="102" t="s">
        <v>163</v>
      </c>
      <c r="F2" s="102" t="s">
        <v>164</v>
      </c>
      <c r="G2" s="102" t="s">
        <v>59</v>
      </c>
      <c r="H2" s="102" t="s">
        <v>47</v>
      </c>
    </row>
    <row r="3" spans="1:8">
      <c r="B3" s="27" t="s">
        <v>231</v>
      </c>
      <c r="C3" s="7">
        <v>8</v>
      </c>
      <c r="D3" s="7">
        <v>86</v>
      </c>
      <c r="E3" s="25">
        <v>0.38100000000000001</v>
      </c>
      <c r="F3" s="25">
        <v>0.33900000000000002</v>
      </c>
      <c r="G3" s="25">
        <v>4.2000000000000003E-2</v>
      </c>
      <c r="H3" s="7">
        <v>1.1000000000000001</v>
      </c>
    </row>
    <row r="4" spans="1:8">
      <c r="B4" s="27" t="s">
        <v>232</v>
      </c>
      <c r="C4" s="7">
        <v>8</v>
      </c>
      <c r="D4" s="7">
        <v>78</v>
      </c>
      <c r="E4" s="25">
        <v>0.53300000000000003</v>
      </c>
      <c r="F4" s="25">
        <v>0.29099999999999998</v>
      </c>
      <c r="G4" s="25">
        <v>0.24199999999999999</v>
      </c>
      <c r="H4" s="7">
        <v>1.8</v>
      </c>
    </row>
    <row r="5" spans="1:8">
      <c r="B5" s="27" t="s">
        <v>218</v>
      </c>
      <c r="C5" s="7">
        <v>14</v>
      </c>
      <c r="D5" s="7">
        <v>90</v>
      </c>
      <c r="E5" s="25">
        <v>0.53900000000000003</v>
      </c>
      <c r="F5" s="25">
        <v>0.318</v>
      </c>
      <c r="G5" s="25">
        <v>0.221</v>
      </c>
      <c r="H5" s="7">
        <v>1.7</v>
      </c>
    </row>
    <row r="6" spans="1:8">
      <c r="B6" s="27" t="s">
        <v>219</v>
      </c>
      <c r="C6" s="7">
        <v>12</v>
      </c>
      <c r="D6" s="7">
        <v>76</v>
      </c>
      <c r="E6" s="25">
        <v>0.63200000000000001</v>
      </c>
      <c r="F6" s="25">
        <v>0.307</v>
      </c>
      <c r="G6" s="25">
        <v>0.32500000000000001</v>
      </c>
      <c r="H6" s="7">
        <v>2.1</v>
      </c>
    </row>
    <row r="7" spans="1:8">
      <c r="B7" s="27" t="s">
        <v>220</v>
      </c>
      <c r="C7" s="7">
        <v>14</v>
      </c>
      <c r="D7" s="7">
        <v>98</v>
      </c>
      <c r="E7" s="25">
        <v>0.45200000000000001</v>
      </c>
      <c r="F7" s="25">
        <v>0.33300000000000002</v>
      </c>
      <c r="G7" s="25">
        <v>0.11899999999999999</v>
      </c>
      <c r="H7" s="7">
        <v>1.4</v>
      </c>
    </row>
    <row r="8" spans="1:8">
      <c r="B8" s="27" t="s">
        <v>221</v>
      </c>
      <c r="C8" s="7">
        <v>20</v>
      </c>
      <c r="D8" s="7">
        <v>70</v>
      </c>
      <c r="E8" s="25">
        <v>0.48799999999999999</v>
      </c>
      <c r="F8" s="25">
        <v>0.252</v>
      </c>
      <c r="G8" s="25">
        <v>0.23599999999999999</v>
      </c>
      <c r="H8" s="7">
        <v>1.9</v>
      </c>
    </row>
    <row r="9" spans="1:8">
      <c r="B9" s="27" t="s">
        <v>222</v>
      </c>
      <c r="C9" s="7">
        <v>13</v>
      </c>
      <c r="D9" s="7">
        <v>97</v>
      </c>
      <c r="E9" s="25">
        <v>0.40600000000000003</v>
      </c>
      <c r="F9" s="25">
        <v>0.313</v>
      </c>
      <c r="G9" s="25">
        <v>9.2999999999999999E-2</v>
      </c>
      <c r="H9" s="7">
        <v>1.3</v>
      </c>
    </row>
    <row r="10" spans="1:8">
      <c r="B10" s="27" t="s">
        <v>73</v>
      </c>
      <c r="C10" s="7">
        <v>20</v>
      </c>
      <c r="D10" s="7">
        <v>125</v>
      </c>
      <c r="E10" s="25">
        <v>0.51300000000000001</v>
      </c>
      <c r="F10" s="25">
        <v>0.41</v>
      </c>
      <c r="G10" s="25">
        <v>0.10299999999999999</v>
      </c>
      <c r="H10" s="7">
        <v>1.3</v>
      </c>
    </row>
    <row r="11" spans="1:8">
      <c r="B11" s="27" t="s">
        <v>229</v>
      </c>
      <c r="C11" s="7">
        <v>23</v>
      </c>
      <c r="D11" s="7">
        <v>119</v>
      </c>
      <c r="E11" s="25">
        <v>0.53700000000000003</v>
      </c>
      <c r="F11" s="25">
        <v>0.36599999999999999</v>
      </c>
      <c r="G11" s="25">
        <v>0.17100000000000001</v>
      </c>
      <c r="H11" s="7">
        <v>1.5</v>
      </c>
    </row>
    <row r="12" spans="1:8">
      <c r="B12" s="27" t="s">
        <v>224</v>
      </c>
      <c r="C12" s="7">
        <v>22</v>
      </c>
      <c r="D12" s="7">
        <v>138</v>
      </c>
      <c r="E12" s="25">
        <v>0.42599999999999999</v>
      </c>
      <c r="F12" s="25">
        <v>0.39700000000000002</v>
      </c>
      <c r="G12" s="25">
        <v>2.9000000000000001E-2</v>
      </c>
      <c r="H12" s="7">
        <v>1.1000000000000001</v>
      </c>
    </row>
    <row r="13" spans="1:8" ht="15" thickBot="1">
      <c r="B13" s="28" t="s">
        <v>225</v>
      </c>
      <c r="C13" s="9">
        <v>21</v>
      </c>
      <c r="D13" s="9">
        <v>107</v>
      </c>
      <c r="E13" s="26">
        <v>0.375</v>
      </c>
      <c r="F13" s="26">
        <v>0.32</v>
      </c>
      <c r="G13" s="26">
        <v>5.5E-2</v>
      </c>
      <c r="H13" s="9">
        <v>1.2</v>
      </c>
    </row>
    <row r="14" spans="1:8">
      <c r="B14" s="48" t="s">
        <v>150</v>
      </c>
    </row>
  </sheetData>
  <hyperlinks>
    <hyperlink ref="A1" location="Index!A1" display="Index" xr:uid="{1791B75D-627A-4337-AABB-DFA93E4E299C}"/>
  </hyperlinks>
  <pageMargins left="0.7" right="0.7" top="0.75" bottom="0.75" header="0.3" footer="0.3"/>
  <pageSetup paperSize="9" orientation="landscape" r:id="rId1"/>
  <headerFooter>
    <oddFooter>&amp;L&amp;1#&amp;"Arial"&amp;11&amp;KA80000PROTECTED: CABINET-IN-CONFIDENCE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T16"/>
  <sheetViews>
    <sheetView showGridLines="0" zoomScaleNormal="100" zoomScaleSheetLayoutView="160" workbookViewId="0">
      <selection activeCell="B3" sqref="B3:B13"/>
    </sheetView>
  </sheetViews>
  <sheetFormatPr defaultRowHeight="14.5"/>
  <cols>
    <col min="3" max="3" width="11.7265625" customWidth="1"/>
    <col min="4" max="4" width="12.7265625" customWidth="1"/>
    <col min="5" max="5" width="14.54296875" bestFit="1" customWidth="1"/>
    <col min="6" max="6" width="20.453125" customWidth="1"/>
    <col min="7" max="7" width="21.1796875" customWidth="1"/>
    <col min="8" max="8" width="21.7265625" customWidth="1"/>
    <col min="9" max="9" width="22.54296875" customWidth="1"/>
  </cols>
  <sheetData>
    <row r="1" spans="1:20" ht="15" thickBot="1">
      <c r="A1" s="4" t="s">
        <v>0</v>
      </c>
      <c r="B1" s="16" t="s">
        <v>66</v>
      </c>
    </row>
    <row r="2" spans="1:20" ht="54" customHeight="1" thickBot="1">
      <c r="B2" s="102" t="s">
        <v>43</v>
      </c>
      <c r="C2" s="102" t="s">
        <v>178</v>
      </c>
      <c r="D2" s="102" t="s">
        <v>165</v>
      </c>
      <c r="E2" s="102" t="s">
        <v>177</v>
      </c>
      <c r="F2" s="102" t="s">
        <v>166</v>
      </c>
      <c r="G2" s="102" t="s">
        <v>167</v>
      </c>
      <c r="H2" s="102" t="s">
        <v>168</v>
      </c>
      <c r="I2" s="102" t="s">
        <v>176</v>
      </c>
      <c r="N2" s="43"/>
      <c r="P2" s="43"/>
      <c r="R2" s="43"/>
    </row>
    <row r="3" spans="1:20">
      <c r="B3" s="27" t="s">
        <v>231</v>
      </c>
      <c r="C3" s="21">
        <v>15</v>
      </c>
      <c r="D3" s="7">
        <v>2</v>
      </c>
      <c r="E3" s="7">
        <v>226</v>
      </c>
      <c r="F3" s="7">
        <v>49</v>
      </c>
      <c r="G3" s="25">
        <f>D3/C3</f>
        <v>0.13333333333333333</v>
      </c>
      <c r="H3" s="25">
        <f>F3/E3</f>
        <v>0.2168141592920354</v>
      </c>
      <c r="I3" s="25">
        <f>D3/SUM(E3+C3)</f>
        <v>8.2987551867219917E-3</v>
      </c>
      <c r="N3" s="43"/>
      <c r="P3" s="43"/>
      <c r="R3" s="43"/>
    </row>
    <row r="4" spans="1:20">
      <c r="B4" s="27" t="s">
        <v>232</v>
      </c>
      <c r="C4" s="21">
        <v>18</v>
      </c>
      <c r="D4" s="7">
        <v>6</v>
      </c>
      <c r="E4" s="7">
        <v>232</v>
      </c>
      <c r="F4" s="7">
        <v>60</v>
      </c>
      <c r="G4" s="25">
        <f t="shared" ref="G4:G13" si="0">D4/C4</f>
        <v>0.33333333333333331</v>
      </c>
      <c r="H4" s="25">
        <f t="shared" ref="H4:H12" si="1">F4/E4</f>
        <v>0.25862068965517243</v>
      </c>
      <c r="I4" s="25">
        <f t="shared" ref="I4:I13" si="2">D4/SUM(E4+C4)</f>
        <v>2.4E-2</v>
      </c>
      <c r="N4" s="43"/>
      <c r="P4" s="43"/>
      <c r="R4" s="43"/>
      <c r="T4" s="59"/>
    </row>
    <row r="5" spans="1:20">
      <c r="B5" s="27" t="s">
        <v>218</v>
      </c>
      <c r="C5" s="21">
        <v>24</v>
      </c>
      <c r="D5" s="7">
        <v>7</v>
      </c>
      <c r="E5" s="7">
        <v>266</v>
      </c>
      <c r="F5" s="7">
        <v>61</v>
      </c>
      <c r="G5" s="25">
        <f t="shared" si="0"/>
        <v>0.29166666666666669</v>
      </c>
      <c r="H5" s="25">
        <f t="shared" si="1"/>
        <v>0.22932330827067668</v>
      </c>
      <c r="I5" s="25">
        <f t="shared" si="2"/>
        <v>2.4137931034482758E-2</v>
      </c>
      <c r="N5" s="35"/>
      <c r="P5" s="43"/>
      <c r="R5" s="43"/>
      <c r="T5" s="59"/>
    </row>
    <row r="6" spans="1:20">
      <c r="B6" s="27" t="s">
        <v>219</v>
      </c>
      <c r="C6" s="21">
        <v>26</v>
      </c>
      <c r="D6" s="7">
        <v>6</v>
      </c>
      <c r="E6" s="7">
        <v>283</v>
      </c>
      <c r="F6" s="7">
        <v>63</v>
      </c>
      <c r="G6" s="25">
        <f t="shared" si="0"/>
        <v>0.23076923076923078</v>
      </c>
      <c r="H6" s="25">
        <f t="shared" si="1"/>
        <v>0.22261484098939929</v>
      </c>
      <c r="I6" s="25">
        <f t="shared" si="2"/>
        <v>1.9417475728155338E-2</v>
      </c>
      <c r="N6" s="43"/>
      <c r="P6" s="43"/>
      <c r="R6" s="43"/>
      <c r="T6" s="59"/>
    </row>
    <row r="7" spans="1:20">
      <c r="B7" s="27" t="s">
        <v>220</v>
      </c>
      <c r="C7" s="21">
        <v>26</v>
      </c>
      <c r="D7" s="7">
        <v>9</v>
      </c>
      <c r="E7" s="7">
        <v>294</v>
      </c>
      <c r="F7" s="7">
        <v>64</v>
      </c>
      <c r="G7" s="25">
        <f t="shared" si="0"/>
        <v>0.34615384615384615</v>
      </c>
      <c r="H7" s="25">
        <f t="shared" si="1"/>
        <v>0.21768707482993196</v>
      </c>
      <c r="I7" s="25">
        <f t="shared" si="2"/>
        <v>2.8125000000000001E-2</v>
      </c>
      <c r="P7" s="43"/>
    </row>
    <row r="8" spans="1:20">
      <c r="B8" s="27" t="s">
        <v>221</v>
      </c>
      <c r="C8" s="21">
        <v>31</v>
      </c>
      <c r="D8" s="7">
        <v>10</v>
      </c>
      <c r="E8" s="7">
        <v>299</v>
      </c>
      <c r="F8" s="7">
        <v>75</v>
      </c>
      <c r="G8" s="25">
        <f t="shared" si="0"/>
        <v>0.32258064516129031</v>
      </c>
      <c r="H8" s="25">
        <f t="shared" si="1"/>
        <v>0.25083612040133779</v>
      </c>
      <c r="I8" s="25">
        <f t="shared" si="2"/>
        <v>3.0303030303030304E-2</v>
      </c>
      <c r="M8" s="43"/>
      <c r="N8" s="43"/>
      <c r="O8" s="43"/>
      <c r="P8" s="43"/>
      <c r="Q8" s="43"/>
    </row>
    <row r="9" spans="1:20">
      <c r="B9" s="27" t="s">
        <v>222</v>
      </c>
      <c r="C9" s="21">
        <v>39</v>
      </c>
      <c r="D9" s="7">
        <v>12</v>
      </c>
      <c r="E9" s="7">
        <v>336</v>
      </c>
      <c r="F9" s="7">
        <v>84</v>
      </c>
      <c r="G9" s="25">
        <f t="shared" si="0"/>
        <v>0.30769230769230771</v>
      </c>
      <c r="H9" s="25">
        <f t="shared" si="1"/>
        <v>0.25</v>
      </c>
      <c r="I9" s="25">
        <f t="shared" si="2"/>
        <v>3.2000000000000001E-2</v>
      </c>
      <c r="M9" s="43"/>
      <c r="N9" s="43"/>
      <c r="O9" s="43"/>
      <c r="P9" s="43"/>
      <c r="Q9" s="43"/>
    </row>
    <row r="10" spans="1:20">
      <c r="B10" s="27" t="s">
        <v>73</v>
      </c>
      <c r="C10" s="21">
        <v>44</v>
      </c>
      <c r="D10" s="7">
        <v>17</v>
      </c>
      <c r="E10" s="7">
        <v>382</v>
      </c>
      <c r="F10" s="7">
        <v>103</v>
      </c>
      <c r="G10" s="25">
        <f t="shared" si="0"/>
        <v>0.38636363636363635</v>
      </c>
      <c r="H10" s="25">
        <f t="shared" si="1"/>
        <v>0.26963350785340312</v>
      </c>
      <c r="I10" s="25">
        <f t="shared" si="2"/>
        <v>3.9906103286384977E-2</v>
      </c>
    </row>
    <row r="11" spans="1:20">
      <c r="B11" s="27" t="s">
        <v>229</v>
      </c>
      <c r="C11" s="21">
        <v>40</v>
      </c>
      <c r="D11" s="7">
        <v>16</v>
      </c>
      <c r="E11" s="7">
        <v>361</v>
      </c>
      <c r="F11" s="7">
        <v>119</v>
      </c>
      <c r="G11" s="25">
        <f t="shared" si="0"/>
        <v>0.4</v>
      </c>
      <c r="H11" s="25">
        <f t="shared" si="1"/>
        <v>0.32963988919667592</v>
      </c>
      <c r="I11" s="25">
        <f t="shared" si="2"/>
        <v>3.9900249376558602E-2</v>
      </c>
    </row>
    <row r="12" spans="1:20">
      <c r="B12" s="27" t="s">
        <v>224</v>
      </c>
      <c r="C12" s="21">
        <v>49</v>
      </c>
      <c r="D12" s="7">
        <v>22</v>
      </c>
      <c r="E12" s="7">
        <v>402</v>
      </c>
      <c r="F12" s="7">
        <v>158</v>
      </c>
      <c r="G12" s="25">
        <f t="shared" si="0"/>
        <v>0.44897959183673469</v>
      </c>
      <c r="H12" s="25">
        <f t="shared" si="1"/>
        <v>0.39303482587064675</v>
      </c>
      <c r="I12" s="25">
        <f t="shared" si="2"/>
        <v>4.878048780487805E-2</v>
      </c>
    </row>
    <row r="13" spans="1:20" ht="15" thickBot="1">
      <c r="B13" s="28" t="s">
        <v>225</v>
      </c>
      <c r="C13" s="22">
        <v>65</v>
      </c>
      <c r="D13" s="9">
        <v>31</v>
      </c>
      <c r="E13" s="9">
        <v>435</v>
      </c>
      <c r="F13" s="9">
        <v>170</v>
      </c>
      <c r="G13" s="85">
        <f t="shared" si="0"/>
        <v>0.47692307692307695</v>
      </c>
      <c r="H13" s="85">
        <f>F13/E13</f>
        <v>0.39080459770114945</v>
      </c>
      <c r="I13" s="85">
        <f t="shared" si="2"/>
        <v>6.2E-2</v>
      </c>
    </row>
    <row r="14" spans="1:20">
      <c r="B14" s="48" t="s">
        <v>150</v>
      </c>
    </row>
    <row r="15" spans="1:20" s="43" customFormat="1">
      <c r="B15" s="48" t="s">
        <v>175</v>
      </c>
    </row>
    <row r="16" spans="1:20">
      <c r="B16" s="57" t="s">
        <v>173</v>
      </c>
    </row>
  </sheetData>
  <hyperlinks>
    <hyperlink ref="A1" location="Index!A1" display="Index" xr:uid="{E9390A26-FB5B-4BD9-9CE2-01CC4967C463}"/>
  </hyperlinks>
  <pageMargins left="0.7" right="0.7" top="0.75" bottom="0.75" header="0.3" footer="0.3"/>
  <pageSetup paperSize="9" scale="91" orientation="landscape" r:id="rId1"/>
  <headerFooter>
    <oddFooter>&amp;L&amp;1#&amp;"Arial"&amp;11&amp;KA80000PROTECTED: CABINET-IN-CONFIDENCE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vt:i4>
      </vt:variant>
    </vt:vector>
  </HeadingPairs>
  <TitlesOfParts>
    <vt:vector size="29" baseType="lpstr">
      <vt:lpstr>Index</vt:lpstr>
      <vt:lpstr>15.1.1</vt:lpstr>
      <vt:lpstr>15.1.2</vt:lpstr>
      <vt:lpstr>15.1.3</vt:lpstr>
      <vt:lpstr>15.1.4</vt:lpstr>
      <vt:lpstr>15.2.1</vt:lpstr>
      <vt:lpstr>15.2.2</vt:lpstr>
      <vt:lpstr>15.2.3</vt:lpstr>
      <vt:lpstr>15.2.4</vt:lpstr>
      <vt:lpstr>15.3.1</vt:lpstr>
      <vt:lpstr>15.3.2</vt:lpstr>
      <vt:lpstr>15.3.3</vt:lpstr>
      <vt:lpstr>15.3.4</vt:lpstr>
      <vt:lpstr>16.1.1</vt:lpstr>
      <vt:lpstr>16.1.2</vt:lpstr>
      <vt:lpstr>16.1.3</vt:lpstr>
      <vt:lpstr>17.1.1</vt:lpstr>
      <vt:lpstr>17.1.2</vt:lpstr>
      <vt:lpstr>17.1.3</vt:lpstr>
      <vt:lpstr>17.1.4</vt:lpstr>
      <vt:lpstr>'15.1.1'!Print_Area</vt:lpstr>
      <vt:lpstr>'15.1.3'!Print_Area</vt:lpstr>
      <vt:lpstr>'15.2.1'!Print_Area</vt:lpstr>
      <vt:lpstr>'15.3.1'!Print_Area</vt:lpstr>
      <vt:lpstr>'16.1.1'!Print_Area</vt:lpstr>
      <vt:lpstr>'16.1.3'!Print_Area</vt:lpstr>
      <vt:lpstr>'17.1.3'!Print_Area</vt:lpstr>
      <vt:lpstr>'17.1.4'!Print_Area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Marcella Marino (DPC)</cp:lastModifiedBy>
  <cp:lastPrinted>2019-09-12T07:06:43Z</cp:lastPrinted>
  <dcterms:created xsi:type="dcterms:W3CDTF">2019-07-02T06:10:10Z</dcterms:created>
  <dcterms:modified xsi:type="dcterms:W3CDTF">2019-12-17T02:47:45Z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ed52b-376d-4566-98f9-3f053dd95139_Enabled">
    <vt:lpwstr>True</vt:lpwstr>
  </property>
  <property fmtid="{D5CDD505-2E9C-101B-9397-08002B2CF9AE}" pid="3" name="MSIP_Label_e6fed52b-376d-4566-98f9-3f053dd95139_SiteId">
    <vt:lpwstr>722ea0be-3e1c-4b11-ad6f-9401d6856e24</vt:lpwstr>
  </property>
  <property fmtid="{D5CDD505-2E9C-101B-9397-08002B2CF9AE}" pid="4" name="MSIP_Label_e6fed52b-376d-4566-98f9-3f053dd95139_Owner">
    <vt:lpwstr>lindsay.christian@dpc.vic.gov.au</vt:lpwstr>
  </property>
  <property fmtid="{D5CDD505-2E9C-101B-9397-08002B2CF9AE}" pid="5" name="MSIP_Label_e6fed52b-376d-4566-98f9-3f053dd95139_SetDate">
    <vt:lpwstr>2019-09-12T07:05:19.3045887Z</vt:lpwstr>
  </property>
  <property fmtid="{D5CDD505-2E9C-101B-9397-08002B2CF9AE}" pid="6" name="MSIP_Label_e6fed52b-376d-4566-98f9-3f053dd95139_Name">
    <vt:lpwstr>PROTECTED</vt:lpwstr>
  </property>
  <property fmtid="{D5CDD505-2E9C-101B-9397-08002B2CF9AE}" pid="7" name="MSIP_Label_e6fed52b-376d-4566-98f9-3f053dd95139_Application">
    <vt:lpwstr>Microsoft Azure Information Protection</vt:lpwstr>
  </property>
  <property fmtid="{D5CDD505-2E9C-101B-9397-08002B2CF9AE}" pid="8" name="MSIP_Label_e6fed52b-376d-4566-98f9-3f053dd95139_Extended_MSFT_Method">
    <vt:lpwstr>Manual</vt:lpwstr>
  </property>
  <property fmtid="{D5CDD505-2E9C-101B-9397-08002B2CF9AE}" pid="9" name="MSIP_Label_84b43b0e-ca08-41a3-b972-135b918e3541_Enabled">
    <vt:lpwstr>True</vt:lpwstr>
  </property>
  <property fmtid="{D5CDD505-2E9C-101B-9397-08002B2CF9AE}" pid="10" name="MSIP_Label_84b43b0e-ca08-41a3-b972-135b918e3541_SiteId">
    <vt:lpwstr>722ea0be-3e1c-4b11-ad6f-9401d6856e24</vt:lpwstr>
  </property>
  <property fmtid="{D5CDD505-2E9C-101B-9397-08002B2CF9AE}" pid="11" name="MSIP_Label_84b43b0e-ca08-41a3-b972-135b918e3541_Owner">
    <vt:lpwstr>lindsay.christian@dpc.vic.gov.au</vt:lpwstr>
  </property>
  <property fmtid="{D5CDD505-2E9C-101B-9397-08002B2CF9AE}" pid="12" name="MSIP_Label_84b43b0e-ca08-41a3-b972-135b918e3541_SetDate">
    <vt:lpwstr>2019-09-12T07:05:19.3045887Z</vt:lpwstr>
  </property>
  <property fmtid="{D5CDD505-2E9C-101B-9397-08002B2CF9AE}" pid="13" name="MSIP_Label_84b43b0e-ca08-41a3-b972-135b918e3541_Name">
    <vt:lpwstr>CABINET-IN-CONFIDENCE</vt:lpwstr>
  </property>
  <property fmtid="{D5CDD505-2E9C-101B-9397-08002B2CF9AE}" pid="14" name="MSIP_Label_84b43b0e-ca08-41a3-b972-135b918e3541_Application">
    <vt:lpwstr>Microsoft Azure Information Protection</vt:lpwstr>
  </property>
  <property fmtid="{D5CDD505-2E9C-101B-9397-08002B2CF9AE}" pid="15" name="MSIP_Label_84b43b0e-ca08-41a3-b972-135b918e3541_Parent">
    <vt:lpwstr>e6fed52b-376d-4566-98f9-3f053dd95139</vt:lpwstr>
  </property>
  <property fmtid="{D5CDD505-2E9C-101B-9397-08002B2CF9AE}" pid="16" name="MSIP_Label_84b43b0e-ca08-41a3-b972-135b918e3541_Extended_MSFT_Method">
    <vt:lpwstr>Manual</vt:lpwstr>
  </property>
  <property fmtid="{D5CDD505-2E9C-101B-9397-08002B2CF9AE}" pid="17" name="Sensitivity">
    <vt:lpwstr>PROTECTED CABINET-IN-CONFIDENCE</vt:lpwstr>
  </property>
</Properties>
</file>