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66925"/>
  <mc:AlternateContent xmlns:mc="http://schemas.openxmlformats.org/markup-compatibility/2006">
    <mc:Choice Requires="x15">
      <x15ac:absPath xmlns:x15ac="http://schemas.microsoft.com/office/spreadsheetml/2010/11/ac" url="\\internal.vic.gov.au\DPC\HomeDirs1\vicgxer\Documents\VGAAR 2020\Final VGAAR &amp; Data Tables\"/>
    </mc:Choice>
  </mc:AlternateContent>
  <xr:revisionPtr revIDLastSave="0" documentId="13_ncr:1_{D6A5400A-54B9-43F6-A7E9-AD4F515D11B3}" xr6:coauthVersionLast="45" xr6:coauthVersionMax="45" xr10:uidLastSave="{00000000-0000-0000-0000-000000000000}"/>
  <bookViews>
    <workbookView xWindow="-120" yWindow="-120" windowWidth="29040" windowHeight="17640" tabRatio="813" xr2:uid="{ABD57A41-DEE1-481A-8F6F-6BE4A2A31B36}"/>
  </bookViews>
  <sheets>
    <sheet name="15.1.1" sheetId="1" r:id="rId1"/>
    <sheet name="15.1.2" sheetId="23" r:id="rId2"/>
    <sheet name="15.1.3" sheetId="2" r:id="rId3"/>
    <sheet name="15.1.4" sheetId="25" r:id="rId4"/>
    <sheet name="15.2.1" sheetId="3" r:id="rId5"/>
    <sheet name="15.2.2" sheetId="24" r:id="rId6"/>
    <sheet name="15.2.3" sheetId="27" r:id="rId7"/>
    <sheet name="15.2.4" sheetId="4" r:id="rId8"/>
    <sheet name="15.3.1" sheetId="26" r:id="rId9"/>
    <sheet name="15.3.2" sheetId="5" r:id="rId10"/>
    <sheet name="15.3.3" sheetId="7" r:id="rId11"/>
    <sheet name="15.3.4" sheetId="29" r:id="rId12"/>
    <sheet name="16.1.1" sheetId="28" r:id="rId13"/>
    <sheet name="16.1.2" sheetId="8" r:id="rId14"/>
    <sheet name="16.1.3" sheetId="9" r:id="rId15"/>
    <sheet name="17.1.1" sheetId="32" r:id="rId16"/>
    <sheet name="17.1.2" sheetId="31" r:id="rId17"/>
    <sheet name="17.1.3" sheetId="30" r:id="rId18"/>
    <sheet name="17.1.4" sheetId="10" r:id="rId19"/>
  </sheets>
  <definedNames>
    <definedName name="_xlnm.Print_Area" localSheetId="0">'15.1.1'!$A$1:$S$38</definedName>
    <definedName name="_xlnm.Print_Area" localSheetId="2">'15.1.3'!#REF!</definedName>
    <definedName name="_xlnm.Print_Area" localSheetId="4">'15.2.1'!#REF!</definedName>
    <definedName name="_xlnm.Print_Area" localSheetId="8">'15.3.1'!#REF!</definedName>
    <definedName name="_xlnm.Print_Area" localSheetId="12">'16.1.1'!$A$1:$G$5</definedName>
    <definedName name="_xlnm.Print_Area" localSheetId="14">'16.1.3'!$A$1:$N$4</definedName>
    <definedName name="_xlnm.Print_Area" localSheetId="17">'17.1.3'!$A$2:$K$7</definedName>
    <definedName name="_xlnm.Print_Area" localSheetId="18">'17.1.4'!$A$1:$M$43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 i="1" l="1"/>
  <c r="H3" i="1" s="1"/>
  <c r="G3" i="1"/>
  <c r="I3" i="1"/>
  <c r="F22" i="1"/>
  <c r="G22" i="1"/>
  <c r="F41" i="1"/>
  <c r="H41" i="1" s="1"/>
  <c r="G41" i="1"/>
  <c r="H22" i="1" l="1"/>
  <c r="I41" i="1"/>
  <c r="I22" i="1"/>
  <c r="G23" i="5"/>
  <c r="G4" i="5"/>
  <c r="G5" i="5"/>
  <c r="G6" i="5"/>
  <c r="G7" i="5"/>
  <c r="G8" i="5"/>
  <c r="G9" i="5"/>
  <c r="G10" i="5"/>
  <c r="G11" i="5"/>
  <c r="G12" i="5"/>
  <c r="G13" i="5"/>
  <c r="G14" i="5"/>
  <c r="G3" i="5"/>
  <c r="H53" i="23" l="1"/>
  <c r="D16" i="8" l="1"/>
  <c r="E16" i="8"/>
  <c r="F16" i="8"/>
  <c r="G16" i="8"/>
  <c r="H16" i="8"/>
  <c r="I16" i="8"/>
  <c r="J16" i="8"/>
  <c r="K16" i="8"/>
  <c r="L16" i="8"/>
  <c r="M16" i="8"/>
  <c r="N16" i="8"/>
  <c r="O16" i="8"/>
  <c r="C16" i="8"/>
  <c r="D5" i="28" l="1"/>
  <c r="C5" i="28"/>
  <c r="I14" i="25" l="1"/>
  <c r="I3" i="25"/>
  <c r="H14" i="25"/>
  <c r="G14" i="25"/>
  <c r="I13" i="25"/>
  <c r="H13" i="25"/>
  <c r="G13" i="25"/>
  <c r="I12" i="25"/>
  <c r="H12" i="25"/>
  <c r="G12" i="25"/>
  <c r="I11" i="25"/>
  <c r="H11" i="25"/>
  <c r="G11" i="25"/>
  <c r="I10" i="25"/>
  <c r="H10" i="25"/>
  <c r="G10" i="25"/>
  <c r="I9" i="25"/>
  <c r="H9" i="25"/>
  <c r="G9" i="25"/>
  <c r="I8" i="25"/>
  <c r="H8" i="25"/>
  <c r="G8" i="25"/>
  <c r="I7" i="25"/>
  <c r="H7" i="25"/>
  <c r="G7" i="25"/>
  <c r="I6" i="25"/>
  <c r="H6" i="25"/>
  <c r="G6" i="25"/>
  <c r="I5" i="25"/>
  <c r="H5" i="25"/>
  <c r="G5" i="25"/>
  <c r="I4" i="25"/>
  <c r="H4" i="25"/>
  <c r="G4" i="25"/>
  <c r="H3" i="25"/>
  <c r="G3" i="25"/>
  <c r="H43" i="23"/>
  <c r="H44" i="23"/>
  <c r="H45" i="23"/>
  <c r="H46" i="23"/>
  <c r="H47" i="23"/>
  <c r="H48" i="23"/>
  <c r="H49" i="23"/>
  <c r="H50" i="23"/>
  <c r="H51" i="23"/>
  <c r="H52" i="23"/>
  <c r="G43" i="23"/>
  <c r="G44" i="23"/>
  <c r="G45" i="23"/>
  <c r="G46" i="23"/>
  <c r="G47" i="23"/>
  <c r="G48" i="23"/>
  <c r="G49" i="23"/>
  <c r="G50" i="23"/>
  <c r="G51" i="23"/>
  <c r="G52" i="23"/>
  <c r="G53" i="23"/>
  <c r="G42" i="23"/>
  <c r="H42" i="23"/>
  <c r="H4" i="23"/>
  <c r="H5" i="23"/>
  <c r="H6" i="23"/>
  <c r="H7" i="23"/>
  <c r="H8" i="23"/>
  <c r="H9" i="23"/>
  <c r="H10" i="23"/>
  <c r="H11" i="23"/>
  <c r="H12" i="23"/>
  <c r="H13" i="23"/>
  <c r="H14" i="23"/>
  <c r="G4" i="23"/>
  <c r="G5" i="23"/>
  <c r="G6" i="23"/>
  <c r="G7" i="23"/>
  <c r="G8" i="23"/>
  <c r="G9" i="23"/>
  <c r="G10" i="23"/>
  <c r="G11" i="23"/>
  <c r="G12" i="23"/>
  <c r="G13" i="23"/>
  <c r="G14" i="23"/>
  <c r="H3" i="23"/>
  <c r="G3" i="23"/>
  <c r="D15" i="8" l="1"/>
  <c r="E15" i="8"/>
  <c r="F15" i="8"/>
  <c r="G15" i="8"/>
  <c r="H15" i="8"/>
  <c r="I15" i="8"/>
  <c r="J15" i="8"/>
  <c r="K15" i="8"/>
  <c r="L15" i="8"/>
  <c r="M15" i="8"/>
  <c r="N15" i="8"/>
  <c r="O15" i="8"/>
  <c r="C15" i="8"/>
  <c r="D18" i="32" l="1"/>
  <c r="E18" i="32"/>
  <c r="C18" i="32"/>
  <c r="F17" i="32"/>
  <c r="F18" i="32" s="1"/>
  <c r="I4" i="5" l="1"/>
  <c r="I5" i="5"/>
  <c r="F4" i="5"/>
  <c r="F5" i="5"/>
  <c r="F6" i="5"/>
  <c r="F7" i="5"/>
  <c r="I7" i="5" s="1"/>
  <c r="F8" i="5"/>
  <c r="I8" i="5" s="1"/>
  <c r="F9" i="5"/>
  <c r="I9" i="5" s="1"/>
  <c r="F10" i="5"/>
  <c r="I10" i="5" s="1"/>
  <c r="F11" i="5"/>
  <c r="F12" i="5"/>
  <c r="I12" i="5" s="1"/>
  <c r="F13" i="5"/>
  <c r="I13" i="5" s="1"/>
  <c r="F14" i="5"/>
  <c r="I14" i="5" s="1"/>
  <c r="F3" i="5"/>
  <c r="I6" i="5"/>
  <c r="I11" i="5" l="1"/>
  <c r="I3" i="5"/>
  <c r="I14" i="29" l="1"/>
  <c r="H14" i="29"/>
  <c r="G14" i="29"/>
  <c r="F15" i="26" l="1"/>
  <c r="E15" i="26"/>
  <c r="F14" i="26"/>
  <c r="E14" i="26"/>
  <c r="F13" i="26"/>
  <c r="E13" i="26"/>
  <c r="H13" i="26" s="1"/>
  <c r="F12" i="26"/>
  <c r="E12" i="26"/>
  <c r="F11" i="26"/>
  <c r="E11" i="26"/>
  <c r="F10" i="26"/>
  <c r="E10" i="26"/>
  <c r="F9" i="26"/>
  <c r="E9" i="26"/>
  <c r="F8" i="26"/>
  <c r="E8" i="26"/>
  <c r="F7" i="26"/>
  <c r="E7" i="26"/>
  <c r="F6" i="26"/>
  <c r="E6" i="26"/>
  <c r="F5" i="26"/>
  <c r="E5" i="26"/>
  <c r="F4" i="26"/>
  <c r="E4" i="26"/>
  <c r="F3" i="26"/>
  <c r="E3" i="26"/>
  <c r="F15" i="3"/>
  <c r="E15" i="3"/>
  <c r="F14" i="3"/>
  <c r="E14" i="3"/>
  <c r="F13" i="3"/>
  <c r="E13" i="3"/>
  <c r="F12" i="3"/>
  <c r="E12" i="3"/>
  <c r="H12" i="3" s="1"/>
  <c r="F11" i="3"/>
  <c r="E11" i="3"/>
  <c r="F10" i="3"/>
  <c r="E10" i="3"/>
  <c r="H10" i="3" s="1"/>
  <c r="F9" i="3"/>
  <c r="E9" i="3"/>
  <c r="F8" i="3"/>
  <c r="E8" i="3"/>
  <c r="H8" i="3" s="1"/>
  <c r="F7" i="3"/>
  <c r="E7" i="3"/>
  <c r="F6" i="3"/>
  <c r="E6" i="3"/>
  <c r="H6" i="3" s="1"/>
  <c r="F5" i="3"/>
  <c r="E5" i="3"/>
  <c r="F4" i="3"/>
  <c r="E4" i="3"/>
  <c r="H4" i="3" s="1"/>
  <c r="F3" i="3"/>
  <c r="E3" i="3"/>
  <c r="H3" i="26" l="1"/>
  <c r="H15" i="26"/>
  <c r="H15" i="3"/>
  <c r="H4" i="26"/>
  <c r="H8" i="26"/>
  <c r="H12" i="26"/>
  <c r="H6" i="26"/>
  <c r="H10" i="26"/>
  <c r="G14" i="26"/>
  <c r="H14" i="3"/>
  <c r="H5" i="26"/>
  <c r="H7" i="26"/>
  <c r="H9" i="26"/>
  <c r="H11" i="26"/>
  <c r="G15" i="26"/>
  <c r="H14" i="26"/>
  <c r="G3" i="26"/>
  <c r="G4" i="26"/>
  <c r="G5" i="26"/>
  <c r="G6" i="26"/>
  <c r="G7" i="26"/>
  <c r="G8" i="26"/>
  <c r="G9" i="26"/>
  <c r="G10" i="26"/>
  <c r="G11" i="26"/>
  <c r="G12" i="26"/>
  <c r="G13" i="26"/>
  <c r="G15" i="3"/>
  <c r="H3" i="3"/>
  <c r="H5" i="3"/>
  <c r="H7" i="3"/>
  <c r="H9" i="3"/>
  <c r="H11" i="3"/>
  <c r="H13" i="3"/>
  <c r="G14" i="3"/>
  <c r="G3" i="3"/>
  <c r="G4" i="3"/>
  <c r="G5" i="3"/>
  <c r="G6" i="3"/>
  <c r="G7" i="3"/>
  <c r="G8" i="3"/>
  <c r="G9" i="3"/>
  <c r="G10" i="3"/>
  <c r="G11" i="3"/>
  <c r="G12" i="3"/>
  <c r="G13" i="3"/>
  <c r="I15" i="2"/>
  <c r="J15" i="2"/>
  <c r="K15" i="2"/>
  <c r="K14" i="2"/>
  <c r="J14" i="2"/>
  <c r="I14" i="2"/>
  <c r="K13" i="2"/>
  <c r="J13" i="2"/>
  <c r="I13" i="2"/>
  <c r="K12" i="2"/>
  <c r="J12" i="2"/>
  <c r="I12" i="2"/>
  <c r="K11" i="2"/>
  <c r="J11" i="2"/>
  <c r="I11" i="2"/>
  <c r="K10" i="2"/>
  <c r="J10" i="2"/>
  <c r="I10" i="2"/>
  <c r="K9" i="2"/>
  <c r="J9" i="2"/>
  <c r="I9" i="2"/>
  <c r="K8" i="2"/>
  <c r="J8" i="2"/>
  <c r="I8" i="2"/>
  <c r="K7" i="2"/>
  <c r="J7" i="2"/>
  <c r="I7" i="2"/>
  <c r="K6" i="2"/>
  <c r="J6" i="2"/>
  <c r="I6" i="2"/>
  <c r="K5" i="2"/>
  <c r="J5" i="2"/>
  <c r="I5" i="2"/>
  <c r="K4" i="2"/>
  <c r="J4" i="2"/>
  <c r="I4" i="2"/>
  <c r="K3" i="2"/>
  <c r="J3" i="2"/>
  <c r="I3" i="2"/>
  <c r="L8" i="2" l="1"/>
  <c r="L10" i="2"/>
  <c r="L15" i="2"/>
  <c r="L6" i="2"/>
  <c r="L14" i="2"/>
  <c r="L4" i="2"/>
  <c r="L12" i="2"/>
  <c r="L5" i="2"/>
  <c r="L9" i="2"/>
  <c r="L7" i="2"/>
  <c r="L13" i="2"/>
  <c r="L3" i="2"/>
  <c r="L11" i="2"/>
  <c r="G34" i="5"/>
  <c r="F34" i="5"/>
  <c r="I34" i="5" s="1"/>
  <c r="H14" i="5"/>
  <c r="I14" i="4"/>
  <c r="H14" i="4"/>
  <c r="G14" i="4"/>
  <c r="H14" i="27"/>
  <c r="G14" i="27"/>
  <c r="G35" i="24"/>
  <c r="F35" i="24"/>
  <c r="G14" i="24"/>
  <c r="F14" i="24"/>
  <c r="I14" i="24" l="1"/>
  <c r="I35" i="24"/>
  <c r="H34" i="5"/>
  <c r="H35" i="24"/>
  <c r="H14" i="24"/>
  <c r="G53" i="1" l="1"/>
  <c r="F53" i="1"/>
  <c r="G52" i="1"/>
  <c r="F52" i="1"/>
  <c r="G51" i="1"/>
  <c r="F51" i="1"/>
  <c r="G50" i="1"/>
  <c r="F50" i="1"/>
  <c r="G49" i="1"/>
  <c r="F49" i="1"/>
  <c r="G48" i="1"/>
  <c r="F48" i="1"/>
  <c r="G47" i="1"/>
  <c r="F47" i="1"/>
  <c r="G46" i="1"/>
  <c r="F46" i="1"/>
  <c r="G45" i="1"/>
  <c r="F45" i="1"/>
  <c r="G44" i="1"/>
  <c r="F44" i="1"/>
  <c r="G43" i="1"/>
  <c r="F43" i="1"/>
  <c r="G42" i="1"/>
  <c r="F42" i="1"/>
  <c r="G34" i="1"/>
  <c r="F34" i="1"/>
  <c r="G33" i="1"/>
  <c r="F33" i="1"/>
  <c r="G32" i="1"/>
  <c r="F32" i="1"/>
  <c r="G31" i="1"/>
  <c r="F31" i="1"/>
  <c r="G30" i="1"/>
  <c r="F30" i="1"/>
  <c r="G29" i="1"/>
  <c r="F29" i="1"/>
  <c r="G28" i="1"/>
  <c r="F28" i="1"/>
  <c r="G27" i="1"/>
  <c r="F27" i="1"/>
  <c r="G26" i="1"/>
  <c r="F26" i="1"/>
  <c r="G25" i="1"/>
  <c r="F25" i="1"/>
  <c r="G24" i="1"/>
  <c r="F24" i="1"/>
  <c r="G23" i="1"/>
  <c r="F23" i="1"/>
  <c r="H29" i="1" l="1"/>
  <c r="I52" i="1"/>
  <c r="I34" i="1"/>
  <c r="I53" i="1"/>
  <c r="H44" i="1"/>
  <c r="H46" i="1"/>
  <c r="H50" i="1"/>
  <c r="I43" i="1"/>
  <c r="H48" i="1"/>
  <c r="I45" i="1"/>
  <c r="I47" i="1"/>
  <c r="I49" i="1"/>
  <c r="I51" i="1"/>
  <c r="H43" i="1"/>
  <c r="H52" i="1"/>
  <c r="H47" i="1"/>
  <c r="I42" i="1"/>
  <c r="I44" i="1"/>
  <c r="I46" i="1"/>
  <c r="H51" i="1"/>
  <c r="H53" i="1"/>
  <c r="I48" i="1"/>
  <c r="I50" i="1"/>
  <c r="H42" i="1"/>
  <c r="H45" i="1"/>
  <c r="H49" i="1"/>
  <c r="I33" i="1"/>
  <c r="H28" i="1"/>
  <c r="H32" i="1"/>
  <c r="H31" i="1"/>
  <c r="I30" i="1"/>
  <c r="H30" i="1"/>
  <c r="I23" i="1"/>
  <c r="H25" i="1"/>
  <c r="H27" i="1"/>
  <c r="I32" i="1"/>
  <c r="I29" i="1"/>
  <c r="H34" i="1"/>
  <c r="I31" i="1"/>
  <c r="I24" i="1"/>
  <c r="I26" i="1"/>
  <c r="I28" i="1"/>
  <c r="H33" i="1"/>
  <c r="H23" i="1"/>
  <c r="H26" i="1"/>
  <c r="I25" i="1"/>
  <c r="I27" i="1"/>
  <c r="H24" i="1"/>
  <c r="G15" i="1"/>
  <c r="F15" i="1"/>
  <c r="G14" i="1"/>
  <c r="F14" i="1"/>
  <c r="G13" i="1"/>
  <c r="F13" i="1"/>
  <c r="G12" i="1"/>
  <c r="F12" i="1"/>
  <c r="G11" i="1"/>
  <c r="F11" i="1"/>
  <c r="G10" i="1"/>
  <c r="F10" i="1"/>
  <c r="G9" i="1"/>
  <c r="F9" i="1"/>
  <c r="G8" i="1"/>
  <c r="F8" i="1"/>
  <c r="G7" i="1"/>
  <c r="F7" i="1"/>
  <c r="G6" i="1"/>
  <c r="F6" i="1"/>
  <c r="G5" i="1"/>
  <c r="F5" i="1"/>
  <c r="G4" i="1"/>
  <c r="F4" i="1"/>
  <c r="I15" i="1" l="1"/>
  <c r="I14" i="1"/>
  <c r="H15" i="1"/>
  <c r="I11" i="1"/>
  <c r="I8" i="1"/>
  <c r="H4" i="1"/>
  <c r="H6" i="1"/>
  <c r="I13" i="1"/>
  <c r="H10" i="1"/>
  <c r="I6" i="1"/>
  <c r="H5" i="1"/>
  <c r="H9" i="1"/>
  <c r="H11" i="1"/>
  <c r="H7" i="1"/>
  <c r="H12" i="1"/>
  <c r="I7" i="1"/>
  <c r="I12" i="1"/>
  <c r="I5" i="1"/>
  <c r="I10" i="1"/>
  <c r="I4" i="1"/>
  <c r="I9" i="1"/>
  <c r="H8" i="1"/>
  <c r="H13" i="1"/>
  <c r="H14" i="1"/>
  <c r="H13" i="27"/>
  <c r="G13" i="27"/>
  <c r="H12" i="27"/>
  <c r="G12" i="27"/>
  <c r="H11" i="27"/>
  <c r="G11" i="27"/>
  <c r="H10" i="27"/>
  <c r="G10" i="27"/>
  <c r="H9" i="27"/>
  <c r="G9" i="27"/>
  <c r="H8" i="27"/>
  <c r="G8" i="27"/>
  <c r="H7" i="27"/>
  <c r="G7" i="27"/>
  <c r="H6" i="27"/>
  <c r="G6" i="27"/>
  <c r="H5" i="27"/>
  <c r="G5" i="27"/>
  <c r="H4" i="27"/>
  <c r="G4" i="27"/>
  <c r="H3" i="27"/>
  <c r="G3" i="27"/>
  <c r="H4" i="7"/>
  <c r="H5" i="7"/>
  <c r="H6" i="7"/>
  <c r="H7" i="7"/>
  <c r="H8" i="7"/>
  <c r="H9" i="7"/>
  <c r="H10" i="7"/>
  <c r="H11" i="7"/>
  <c r="H12" i="7"/>
  <c r="H13" i="7"/>
  <c r="H14" i="7"/>
  <c r="H3" i="7"/>
  <c r="G14" i="7"/>
  <c r="G4" i="7"/>
  <c r="G5" i="7"/>
  <c r="G6" i="7"/>
  <c r="G7" i="7"/>
  <c r="G8" i="7"/>
  <c r="G9" i="7"/>
  <c r="G10" i="7"/>
  <c r="G11" i="7"/>
  <c r="G12" i="7"/>
  <c r="G13" i="7"/>
  <c r="G3" i="7"/>
  <c r="G24" i="5" l="1"/>
  <c r="G25" i="5"/>
  <c r="G26" i="5"/>
  <c r="G27" i="5"/>
  <c r="G28" i="5"/>
  <c r="G29" i="5"/>
  <c r="G30" i="5"/>
  <c r="G31" i="5"/>
  <c r="G32" i="5"/>
  <c r="G33" i="5"/>
  <c r="G34" i="24"/>
  <c r="G33" i="24"/>
  <c r="G32" i="24"/>
  <c r="G31" i="24"/>
  <c r="G30" i="24"/>
  <c r="G29" i="24"/>
  <c r="G28" i="24"/>
  <c r="G27" i="24"/>
  <c r="G26" i="24"/>
  <c r="G25" i="24"/>
  <c r="G24" i="24"/>
  <c r="G4" i="24"/>
  <c r="G5" i="24"/>
  <c r="G6" i="24"/>
  <c r="G7" i="24"/>
  <c r="G8" i="24"/>
  <c r="G9" i="24"/>
  <c r="G10" i="24"/>
  <c r="G11" i="24"/>
  <c r="G12" i="24"/>
  <c r="G13" i="24"/>
  <c r="G3" i="24"/>
  <c r="F34" i="24" l="1"/>
  <c r="I34" i="24" s="1"/>
  <c r="F33" i="24"/>
  <c r="I33" i="24" s="1"/>
  <c r="F32" i="24"/>
  <c r="I32" i="24" s="1"/>
  <c r="F31" i="24"/>
  <c r="I31" i="24" s="1"/>
  <c r="F30" i="24"/>
  <c r="I30" i="24" s="1"/>
  <c r="F29" i="24"/>
  <c r="I29" i="24" s="1"/>
  <c r="F28" i="24"/>
  <c r="I28" i="24" s="1"/>
  <c r="F27" i="24"/>
  <c r="I27" i="24" s="1"/>
  <c r="F26" i="24"/>
  <c r="I26" i="24" s="1"/>
  <c r="F25" i="24"/>
  <c r="I25" i="24" s="1"/>
  <c r="F24" i="24"/>
  <c r="F13" i="24"/>
  <c r="I13" i="24" s="1"/>
  <c r="F12" i="24"/>
  <c r="I12" i="24" s="1"/>
  <c r="F11" i="24"/>
  <c r="I11" i="24" s="1"/>
  <c r="F10" i="24"/>
  <c r="I10" i="24" s="1"/>
  <c r="F9" i="24"/>
  <c r="I9" i="24" s="1"/>
  <c r="F8" i="24"/>
  <c r="I8" i="24" s="1"/>
  <c r="F7" i="24"/>
  <c r="I7" i="24" s="1"/>
  <c r="F6" i="24"/>
  <c r="I6" i="24" s="1"/>
  <c r="F5" i="24"/>
  <c r="I5" i="24" s="1"/>
  <c r="F4" i="24"/>
  <c r="F3" i="24"/>
  <c r="H4" i="5"/>
  <c r="H5" i="5"/>
  <c r="H6" i="5"/>
  <c r="H10" i="5"/>
  <c r="H11" i="5"/>
  <c r="F33" i="5"/>
  <c r="I33" i="5" s="1"/>
  <c r="F32" i="5"/>
  <c r="I32" i="5" s="1"/>
  <c r="F31" i="5"/>
  <c r="I31" i="5" s="1"/>
  <c r="F30" i="5"/>
  <c r="I30" i="5" s="1"/>
  <c r="F29" i="5"/>
  <c r="F28" i="5"/>
  <c r="I28" i="5" s="1"/>
  <c r="F27" i="5"/>
  <c r="I27" i="5" s="1"/>
  <c r="F26" i="5"/>
  <c r="I26" i="5" s="1"/>
  <c r="F25" i="5"/>
  <c r="I25" i="5" s="1"/>
  <c r="F24" i="5"/>
  <c r="I24" i="5" s="1"/>
  <c r="F23" i="5"/>
  <c r="I23" i="5" s="1"/>
  <c r="H3" i="5"/>
  <c r="H12" i="5"/>
  <c r="H4" i="24" l="1"/>
  <c r="I4" i="24"/>
  <c r="H24" i="24"/>
  <c r="I24" i="24"/>
  <c r="H29" i="5"/>
  <c r="I29" i="5"/>
  <c r="H9" i="24"/>
  <c r="H25" i="24"/>
  <c r="I3" i="24"/>
  <c r="H3" i="24"/>
  <c r="H30" i="24"/>
  <c r="H23" i="5"/>
  <c r="H32" i="5"/>
  <c r="H7" i="5"/>
  <c r="H13" i="5"/>
  <c r="H8" i="5"/>
  <c r="H9" i="5"/>
  <c r="H24" i="5"/>
  <c r="H30" i="5"/>
  <c r="H25" i="5"/>
  <c r="H31" i="5"/>
  <c r="H26" i="5"/>
  <c r="H27" i="5"/>
  <c r="H33" i="5"/>
  <c r="H28" i="5"/>
  <c r="H31" i="24"/>
  <c r="H26" i="24"/>
  <c r="H32" i="24"/>
  <c r="H27" i="24"/>
  <c r="H33" i="24"/>
  <c r="H28" i="24"/>
  <c r="H34" i="24"/>
  <c r="H29" i="24"/>
  <c r="H10" i="24"/>
  <c r="H11" i="24"/>
  <c r="H5" i="24"/>
  <c r="H6" i="24"/>
  <c r="H12" i="24"/>
  <c r="H7" i="24"/>
  <c r="H13" i="24"/>
  <c r="H8" i="24"/>
  <c r="H25" i="23" l="1"/>
  <c r="I3" i="29" l="1"/>
  <c r="I4" i="29" l="1"/>
  <c r="I5" i="29"/>
  <c r="I6" i="29"/>
  <c r="I7" i="29"/>
  <c r="I8" i="29"/>
  <c r="I9" i="29"/>
  <c r="I10" i="29"/>
  <c r="I11" i="29"/>
  <c r="I12" i="29"/>
  <c r="H4" i="29"/>
  <c r="H5" i="29"/>
  <c r="H6" i="29"/>
  <c r="H7" i="29"/>
  <c r="H8" i="29"/>
  <c r="H9" i="29"/>
  <c r="H10" i="29"/>
  <c r="H11" i="29"/>
  <c r="H12" i="29"/>
  <c r="H3" i="29"/>
  <c r="G3" i="29"/>
  <c r="G4" i="29"/>
  <c r="G5" i="29"/>
  <c r="G6" i="29"/>
  <c r="G7" i="29"/>
  <c r="G8" i="29"/>
  <c r="G9" i="29"/>
  <c r="G10" i="29"/>
  <c r="G11" i="29"/>
  <c r="G12" i="29"/>
  <c r="I4" i="4"/>
  <c r="I5" i="4"/>
  <c r="I6" i="4"/>
  <c r="I7" i="4"/>
  <c r="I8" i="4"/>
  <c r="I9" i="4"/>
  <c r="I10" i="4"/>
  <c r="I11" i="4"/>
  <c r="I12" i="4"/>
  <c r="I3" i="4"/>
  <c r="H4" i="4"/>
  <c r="H5" i="4"/>
  <c r="H6" i="4"/>
  <c r="H7" i="4"/>
  <c r="H8" i="4"/>
  <c r="H9" i="4"/>
  <c r="H10" i="4"/>
  <c r="H11" i="4"/>
  <c r="H12" i="4"/>
  <c r="H3" i="4"/>
  <c r="G4" i="4"/>
  <c r="G5" i="4"/>
  <c r="G6" i="4"/>
  <c r="G7" i="4"/>
  <c r="G8" i="4"/>
  <c r="G9" i="4"/>
  <c r="G10" i="4"/>
  <c r="G11" i="4"/>
  <c r="G12" i="4"/>
  <c r="G3" i="4"/>
  <c r="H34" i="23" l="1"/>
  <c r="G34" i="23"/>
  <c r="H33" i="23"/>
  <c r="G33" i="23"/>
  <c r="H32" i="23"/>
  <c r="G32" i="23"/>
  <c r="H31" i="23"/>
  <c r="G31" i="23"/>
  <c r="H30" i="23"/>
  <c r="G30" i="23"/>
  <c r="H29" i="23"/>
  <c r="G29" i="23"/>
  <c r="H28" i="23"/>
  <c r="G28" i="23"/>
  <c r="H27" i="23"/>
  <c r="G27" i="23"/>
  <c r="H26" i="23"/>
  <c r="G26" i="23"/>
  <c r="G25" i="23"/>
  <c r="E5" i="30" l="1"/>
  <c r="E4" i="30"/>
</calcChain>
</file>

<file path=xl/sharedStrings.xml><?xml version="1.0" encoding="utf-8"?>
<sst xmlns="http://schemas.openxmlformats.org/spreadsheetml/2006/main" count="647" uniqueCount="221">
  <si>
    <t>Year</t>
  </si>
  <si>
    <t>Aboriginal (n)</t>
  </si>
  <si>
    <t>Non-Aboriginal (n)</t>
  </si>
  <si>
    <t>Unknown (n)</t>
  </si>
  <si>
    <t>Rate Ratio</t>
  </si>
  <si>
    <t>Non-Aboriginal rate (per 10,000)</t>
  </si>
  <si>
    <t>Aboriginal cautioned (n)</t>
  </si>
  <si>
    <t>Non-Aboriginal cautioned (n)</t>
  </si>
  <si>
    <t>Aboriginal status unknown  caution (n)</t>
  </si>
  <si>
    <t>Aboriginal (%)</t>
  </si>
  <si>
    <t>Non-Aboriginal (%)</t>
  </si>
  <si>
    <t>Aboriginal status unknown  caution (%)</t>
  </si>
  <si>
    <t>Gap (%)</t>
  </si>
  <si>
    <t>Gap</t>
  </si>
  <si>
    <t>Table 15.2.2b. Average daily number and rate of women under corrections supervision in prison</t>
  </si>
  <si>
    <t>Table 15.2.3. Proportion of women who return to prison under sentence within two years of release</t>
  </si>
  <si>
    <t xml:space="preserve"> Aboriginal released from prison who return within 2 years (%)</t>
  </si>
  <si>
    <t>Non-Aboriginal released from prison who return within 2 years (%)</t>
  </si>
  <si>
    <t>Table 15.2.4. Proportion of women in prison on remand</t>
  </si>
  <si>
    <t>Rate ratio</t>
  </si>
  <si>
    <t>Table 15.3.2a. Average daily number and rate of men under community-based corrections supervision</t>
  </si>
  <si>
    <t>Measure 15.3.2b. Average daily number and rate of men under corrections supervision in prison</t>
  </si>
  <si>
    <t>Table 15.3.4. Proportion of men in prison on remand</t>
  </si>
  <si>
    <t> Year</t>
  </si>
  <si>
    <t>2006–08</t>
  </si>
  <si>
    <t>2014–15</t>
  </si>
  <si>
    <t>2005–08</t>
  </si>
  <si>
    <t>2014–16</t>
  </si>
  <si>
    <t>Number of Aboriginal staff (n)</t>
  </si>
  <si>
    <t>Proportion of all staff (%)</t>
  </si>
  <si>
    <t>Source: Crime Statistics Agency (CSA)</t>
  </si>
  <si>
    <t>Aboriginal data sourced from National Aboriginal and Torres Strait Islander Social Survey 2008 and 2014–15</t>
  </si>
  <si>
    <t>Source: Aboriginal Employment Team, DJCS</t>
  </si>
  <si>
    <t>This does not include the Aboriginal workforce at Victoria's two private prisons or at Aboriginal community controlled organisations (ACCOs) who may have justice specific roles.</t>
  </si>
  <si>
    <t>Total</t>
  </si>
  <si>
    <t>Non-Aboriginal estimates derived by subtracting the Victorian Aboriginal estimates from the total Victorian estimates</t>
  </si>
  <si>
    <t>Period</t>
  </si>
  <si>
    <t>Recruit</t>
  </si>
  <si>
    <t>Police</t>
  </si>
  <si>
    <t>01/07/2018 – 30/03/2019 (Academy Training)</t>
  </si>
  <si>
    <t>01/04/2019 – 30/06/2019 (Academy Training)</t>
  </si>
  <si>
    <t>May - June 2019 (revised training package delivered to Police Aboriginal Liaison Officers)</t>
  </si>
  <si>
    <t>Prepared by: Workforce Reporting and Analysis</t>
  </si>
  <si>
    <t>Proportion of Police officers that have completed Aboriginal Cultural Safety Training</t>
  </si>
  <si>
    <t>Total Completed Aboriginal Cultural Safety Training</t>
  </si>
  <si>
    <t>Table 17.1.4a. Number and proportion of Aboriginal people employed with the Department of Justice and Community Safety</t>
  </si>
  <si>
    <t>(a) 7 employees were active as at 30/06/2008 and had declared an Aboriginal status, however we cannot determine the effective date as this is not recorded on the former HRM reporting system.</t>
  </si>
  <si>
    <t>Source: Internal Victoria Police records.</t>
  </si>
  <si>
    <t>(b) Aboriginal staff at 30/06/2019 is based on HR Assist reports which identify the effective date of declaration. Over the years though increased reporting, promotion of the Aboriginal Employee Network,</t>
  </si>
  <si>
    <t>cultural events and bulletin notices highlighting the importance of updating HR Assist personal data, this may have assisted in the increased employee confidence to declare their Aboriginal and Torres Strait Islander origin.</t>
  </si>
  <si>
    <t>. .</t>
  </si>
  <si>
    <t>Source: Courts Integrated Services Program (CISP) data</t>
  </si>
  <si>
    <t>Aboriginal rate (per 10,000)</t>
  </si>
  <si>
    <t>Source (rates): Table S47a; Australian Institute of Health and Welfare 2019. Youth justice in Australia 2017–18 and 2016–17</t>
  </si>
  <si>
    <t>Source (rates): Table S85a; Australian Institute of Health and Welfare 2019. Youth justice in Australia 2017–18 and 2016–17</t>
  </si>
  <si>
    <t>Source (counts): Table S83a; Australian Institute of Health and Welfare 2019. Youth justice in Australia 2017–18 and 2016–17</t>
  </si>
  <si>
    <t>Aboriginal first time alleged offenders (n)</t>
  </si>
  <si>
    <t>Non-Aboriginal first time alleged offenders (n)</t>
  </si>
  <si>
    <t>Aboriginal status unknown first time alleged offenders (n)</t>
  </si>
  <si>
    <r>
      <t>Aboriginal  youth (aged 10–17) in detention (n)</t>
    </r>
    <r>
      <rPr>
        <b/>
        <vertAlign val="superscript"/>
        <sz val="9"/>
        <color rgb="FF000000"/>
        <rFont val="Arial"/>
        <family val="2"/>
      </rPr>
      <t>(a)</t>
    </r>
  </si>
  <si>
    <t>Gap (per 10,000)</t>
  </si>
  <si>
    <t>Source (counts): Crime Statistics Agency (CSA)</t>
  </si>
  <si>
    <t>Non-Aboriginal data sourced from General Social Survey 2006 and 2014</t>
  </si>
  <si>
    <r>
      <t>Non-Aboriginal youth (aged 10–17) in detention (n)</t>
    </r>
    <r>
      <rPr>
        <b/>
        <vertAlign val="superscript"/>
        <sz val="9"/>
        <color rgb="FF000000"/>
        <rFont val="Arial"/>
        <family val="2"/>
      </rPr>
      <t>(a)</t>
    </r>
  </si>
  <si>
    <t>Aboriginal  youth (aged 10–17) on remand as proportion of all Aboriginal youth in detention (%)</t>
  </si>
  <si>
    <t>Non-Aboriginal  youth (aged 10–17) on remand as proportion of all Non-Aboriginal youth in detention (%)</t>
  </si>
  <si>
    <t>Aboriginal women released from prison who return within 2 years  (n)</t>
  </si>
  <si>
    <t>Aboriginal released from prison who return within 2 years (n)</t>
  </si>
  <si>
    <t>Non-Aboriginal released from prison who return within 2 years (n)</t>
  </si>
  <si>
    <t>Population estimates by financial year is the mean between each calendar year estimate to derive the estimated population at December 30 (the midpoint) of a given reporting period.</t>
  </si>
  <si>
    <t>Non-Aboriginal adults receiving intensive bail support</t>
  </si>
  <si>
    <t>Aboriginal status not stated adults receiving intensive bail support</t>
  </si>
  <si>
    <t>(a) Includes Aboriginal and/or Torres Strait Islander persons</t>
  </si>
  <si>
    <r>
      <t xml:space="preserve">Note: </t>
    </r>
    <r>
      <rPr>
        <i/>
        <sz val="8"/>
        <color rgb="FF000000"/>
        <rFont val="Arial"/>
        <family val="2"/>
      </rPr>
      <t>Adults</t>
    </r>
    <r>
      <rPr>
        <sz val="8"/>
        <color rgb="FF000000"/>
        <rFont val="Arial"/>
        <family val="2"/>
      </rPr>
      <t xml:space="preserve"> includes persons aged 18 and above</t>
    </r>
  </si>
  <si>
    <t>(a) In July 2014 Court Services Victoria (CSV) was established as an independent statutory body, CSV data is not included in data beyond that date.</t>
  </si>
  <si>
    <t>Note: The Victorian Department of Justice and Community Safety are collecting this data and processes are being established for future reporting.</t>
  </si>
  <si>
    <t>Non-Aboriginal (rate per 10,000)</t>
  </si>
  <si>
    <t>Note: Proportion based on total number completing training divided by total Police, Recruit and PSO headcount at June 30, 2019.</t>
  </si>
  <si>
    <t>Source: Corrections Victoria</t>
  </si>
  <si>
    <t>Source (counts): Corrections Victoria</t>
  </si>
  <si>
    <t>(b) Persons aged 10–17 in unsentenced detention on an average night.</t>
  </si>
  <si>
    <t>(c) AIHW data provides daily averages counts per quarter. These are in turn averaged to derive a daily average across a given reporting period.</t>
  </si>
  <si>
    <t>(d) Includes all youth in detention with a known Aboriginal status.</t>
  </si>
  <si>
    <t>(a) data sourced from Table 15.1.2b.</t>
  </si>
  <si>
    <r>
      <t>Aboriginal  youth (aged 10–17) on remand (n)</t>
    </r>
    <r>
      <rPr>
        <b/>
        <vertAlign val="superscript"/>
        <sz val="9"/>
        <color rgb="FF000000"/>
        <rFont val="Arial"/>
        <family val="2"/>
      </rPr>
      <t>(b)(c)</t>
    </r>
  </si>
  <si>
    <r>
      <t>Non-Aboriginal youth (aged 10–17) on remand (n)</t>
    </r>
    <r>
      <rPr>
        <b/>
        <vertAlign val="superscript"/>
        <sz val="9"/>
        <color rgb="FF000000"/>
        <rFont val="Arial"/>
        <family val="2"/>
      </rPr>
      <t>(b)(c)</t>
    </r>
  </si>
  <si>
    <r>
      <t>Aboriginal  youth (aged 10–17) on remand as proportion of all youth in detention (%)</t>
    </r>
    <r>
      <rPr>
        <b/>
        <vertAlign val="superscript"/>
        <sz val="9"/>
        <color rgb="FF000000"/>
        <rFont val="Arial"/>
        <family val="2"/>
      </rPr>
      <t>(d)</t>
    </r>
  </si>
  <si>
    <t>Source (2007–08 to 2009–10 data): Tables A11 and A15, Australian Institute of Health and Welfare 2011. Juvenile detention population in Australia 2011.
Juvenile justice series no. 9. Cat. no. JUV 9. Canberra: AIHW.</t>
  </si>
  <si>
    <t>Source (2010–11 to 2012–13 data): Tables S12 and S15, Australian Institute of Health and Welfare 2014. Juvenile detention population in Australia 2014.
Juvenile justice series no. 16. Cat. no. JUV 53. Canberra: AIHW.</t>
  </si>
  <si>
    <t>Source (2014–15 to 2017–18 data): Tables S12 and S15, Australian Institute of Health and Welfare 2018. Youth detention population in Australia 2018.
Bulletin no. 145. Cat. no. JUV 128. Canberra: AIHW.</t>
  </si>
  <si>
    <t>Non-Aboriginal women released from prison who return within 2 years  (n)</t>
  </si>
  <si>
    <t xml:space="preserve"> Aboriginal women released from prison who return within 2 years (%)</t>
  </si>
  <si>
    <t>Non-Aboriginal women released from prison who return within 2 years (%)</t>
  </si>
  <si>
    <t>Aboriginal women in prison and on remand (n)</t>
  </si>
  <si>
    <t>Non-Aboriginal women in prison and on remand (n)</t>
  </si>
  <si>
    <t>Aboriginal women on remand as proportion of all Aboriginal women in prison (%)</t>
  </si>
  <si>
    <t>Non-Aboriginal women on remand as a proportion of all non-Aboriginal women in prison (%)</t>
  </si>
  <si>
    <t>Aboriginal men in prison (n)</t>
  </si>
  <si>
    <t>Aboriginal men in prison and on remand (n)</t>
  </si>
  <si>
    <t>Non-Aboriginal men in prison (n)</t>
  </si>
  <si>
    <t>Non-Aboriginal men in prison and on remand (n)</t>
  </si>
  <si>
    <t>(b) Includes all women in prison with a known Aboriginal status.</t>
  </si>
  <si>
    <t>(a) data sourced from Table 15.2.2.</t>
  </si>
  <si>
    <r>
      <t>Aboriginal women on remand as proportion of all women in prison (%)</t>
    </r>
    <r>
      <rPr>
        <b/>
        <vertAlign val="superscript"/>
        <sz val="9"/>
        <color rgb="FF000000"/>
        <rFont val="Arial"/>
        <family val="2"/>
      </rPr>
      <t>(b)</t>
    </r>
  </si>
  <si>
    <r>
      <t>Non-Aboriginal women in prison (n)</t>
    </r>
    <r>
      <rPr>
        <b/>
        <vertAlign val="superscript"/>
        <sz val="9"/>
        <color rgb="FF000000"/>
        <rFont val="Arial"/>
        <family val="2"/>
      </rPr>
      <t>(a)</t>
    </r>
  </si>
  <si>
    <r>
      <t>Aboriginal women in prison (n)</t>
    </r>
    <r>
      <rPr>
        <b/>
        <vertAlign val="superscript"/>
        <sz val="9"/>
        <color rgb="FF000000"/>
        <rFont val="Arial"/>
        <family val="2"/>
      </rPr>
      <t>(a)</t>
    </r>
  </si>
  <si>
    <t>(a) Includes all men in prison with a known Aboriginal status.</t>
  </si>
  <si>
    <t>Non-Aboriginal men on remand as a proportion of all non-Aboriginal men in prison (%)</t>
  </si>
  <si>
    <r>
      <t>Aboriginal men on remand as proportion of all men in prison (%)</t>
    </r>
    <r>
      <rPr>
        <b/>
        <vertAlign val="superscript"/>
        <sz val="9"/>
        <color rgb="FF000000"/>
        <rFont val="Arial"/>
        <family val="2"/>
      </rPr>
      <t>(a)</t>
    </r>
  </si>
  <si>
    <t>Aboriginal men on remand as proportion of all Aboriginal men in prison (%)</t>
  </si>
  <si>
    <t>Aboriginal status unknown (n)</t>
  </si>
  <si>
    <t>Gap             (per 10,000)</t>
  </si>
  <si>
    <t>Note: The Victorian Department of Justice and Community Safety are collecting this data and processes are being established for future reporting from 2020.</t>
  </si>
  <si>
    <t>Measure 17.1.4b. Number and proportion of Aboriginal people employed with Victoria Police</t>
  </si>
  <si>
    <t>Measure 16.1.3. Number of Aboriginal youth accessing community support programs through youth justice community services</t>
  </si>
  <si>
    <t>Source: Internal Courts Services Victoria records.</t>
  </si>
  <si>
    <t xml:space="preserve">Data quality statement: Please note above data only relates to the Department of Justice and Community Safety workforce. </t>
  </si>
  <si>
    <t>Non-Aboriginal data sourced from Personal Safety Survey 2005 and 2016</t>
  </si>
  <si>
    <t>Table 17.1.2. Proportion of Victorians who feel safe/very safe walking alone at night in local area in the last 12 months, 2006–08 and 2014–15</t>
  </si>
  <si>
    <t>This data requires the employee to have declared an Aboriginal status.  While some of the increase is due to targeted employment, there is likely to also have been an increase due to increased awareness to declare Aboriginal and Torres Strait Islander origin.</t>
  </si>
  <si>
    <t>PSO*</t>
  </si>
  <si>
    <t>*Protective Services Officers (PSO)</t>
  </si>
  <si>
    <t>Table 17.1.3. Proportion who reported being a victim of physical or threatened violence in the last 12 months, 2005–08 and 2014–16</t>
  </si>
  <si>
    <t>2009–10</t>
  </si>
  <si>
    <t>2010–11</t>
  </si>
  <si>
    <t>2011–12</t>
  </si>
  <si>
    <t>2012–13</t>
  </si>
  <si>
    <t>2013–14</t>
  </si>
  <si>
    <t>2015–16</t>
  </si>
  <si>
    <t>2016–17</t>
  </si>
  <si>
    <t>2017–18</t>
  </si>
  <si>
    <t>Table 15.1.2b. Young people (10–17 years) under youth justice supervision in detention, daily average number and rate per 10,000 population</t>
  </si>
  <si>
    <t>Table 15.1.4. Number and proportion of youth (10–17 years) in detention on remand</t>
  </si>
  <si>
    <t>2015 –16</t>
  </si>
  <si>
    <t>2018–19</t>
  </si>
  <si>
    <t>2007–08</t>
  </si>
  <si>
    <t>2008–09</t>
  </si>
  <si>
    <r>
      <t>2014–15</t>
    </r>
    <r>
      <rPr>
        <b/>
        <vertAlign val="superscript"/>
        <sz val="9"/>
        <color rgb="FF000000"/>
        <rFont val="Arial"/>
        <family val="2"/>
      </rPr>
      <t>(a)</t>
    </r>
  </si>
  <si>
    <t>2019–20</t>
  </si>
  <si>
    <t>Aboriginal female population aged 18+ (n) NEW</t>
  </si>
  <si>
    <t>Non-Aboriginal female population aged 18+ (n) NEW</t>
  </si>
  <si>
    <t>Aboriginal male population aged 18+ (n) NEW</t>
  </si>
  <si>
    <t>Non-Aboriginal male population aged 18+ (n) NEW</t>
  </si>
  <si>
    <t>Aboriginal (rate per 10,000) NEW</t>
  </si>
  <si>
    <t>Non-Aboriginal (rate per 10,000) NEW</t>
  </si>
  <si>
    <t>Source (Aboriginal Victorian population estimates): Table 1. Estimated and projected, Aboriginal and Torres Strait Islander population, Series B(a) 18 years and over, Australia, states and territories, ABS Cat No. 3238.0 Estimates and Projections, Aboriginal and Torres Strait Islander Australians, 2006 to 2031</t>
  </si>
  <si>
    <t>Source (total Victorian population estimates): Table 52. Estimated Resident Population By Single Year Of Age, Victoria. ABS Cat No. 3101.0 Australian Demographic Statistics December 2019</t>
  </si>
  <si>
    <t>Aboriginal rate (per 10,000) NEW</t>
  </si>
  <si>
    <t>Non-Aboriginal rate (per 10,000) NEW</t>
  </si>
  <si>
    <t>Aboriginal  population aged 10–17 (n) NEW</t>
  </si>
  <si>
    <t>Non-Aboriginal  population aged 10–14 (n) NEW</t>
  </si>
  <si>
    <t>Aboriginal  population aged 10–14 (n) NEW</t>
  </si>
  <si>
    <t>Aboriginal  population aged 15–17 (n) NEW</t>
  </si>
  <si>
    <t>Non-Aboriginal  population aged 15–17 (n) NEW</t>
  </si>
  <si>
    <t>Gap (per 10,000) NEW</t>
  </si>
  <si>
    <t>Rate Ratio NEW</t>
  </si>
  <si>
    <t>Gap (rate per 10,000) NEW</t>
  </si>
  <si>
    <r>
      <t>2018–19</t>
    </r>
    <r>
      <rPr>
        <b/>
        <vertAlign val="superscript"/>
        <sz val="9"/>
        <rFont val="Arial"/>
        <family val="2"/>
      </rPr>
      <t>(b)</t>
    </r>
  </si>
  <si>
    <t>Non-Aboriginal  population aged 10–17 (n) NEW</t>
  </si>
  <si>
    <t>1/07/2019 - 30/06/2020 (academy training)</t>
  </si>
  <si>
    <t xml:space="preserve">Table 16.1.2b. Number and proportion of Aboriginal adults receiving intensive bail support </t>
  </si>
  <si>
    <t xml:space="preserve">Table 16.1.2a. Number and proportion of Aboriginal adults referred for intensive bail support </t>
  </si>
  <si>
    <t xml:space="preserve">Proportion of Aboriginal adults receiving intensive bail support </t>
  </si>
  <si>
    <t>Note: Adults includes persons aged 18 and above</t>
  </si>
  <si>
    <t>Aboriginal(a) adults receiving intensive bail support</t>
  </si>
  <si>
    <r>
      <t>Table 15.1.2a. Young people (10–17 years) under youth justice community based supervision, daily average number</t>
    </r>
    <r>
      <rPr>
        <b/>
        <vertAlign val="superscript"/>
        <sz val="10"/>
        <color theme="1"/>
        <rFont val="Arial"/>
        <family val="2"/>
      </rPr>
      <t>(a)</t>
    </r>
    <r>
      <rPr>
        <b/>
        <sz val="10"/>
        <color theme="1"/>
        <rFont val="Arial"/>
        <family val="2"/>
      </rPr>
      <t xml:space="preserve"> and rate per 10,000 population </t>
    </r>
  </si>
  <si>
    <t>Source (counts): Table S45a; Australian Institute of Health and Welfare, May 2020. Youth justice in Australia 2018-19</t>
  </si>
  <si>
    <t>(a) Number of young people on an average day may not sum to total due to rounding.</t>
  </si>
  <si>
    <t xml:space="preserve">Note: </t>
  </si>
  <si>
    <t>1. Trend data may differ from those previously published due to data revisions.</t>
  </si>
  <si>
    <t>2. Age calculated as at start of financial year if first period of community-based supervision in the relevant year began before the start of the financial year, otherwise age calculated as at start of first period of community-based supervision in the relevant year.</t>
  </si>
  <si>
    <t>Source (counts): Table S83a; Australian Institute of Health and Welfare May 2020. Youth justice in Australia 2018-19</t>
  </si>
  <si>
    <t>Source (rates): Table S85a; Australian Institute of Health and Welfare May 2020. Youth justice in Australia 2018-19</t>
  </si>
  <si>
    <t>Source (2018-19 data): Tables S2, S5,S12 and S15 Australian Institute of Health and Welfare 2019. Youth detention population in Australia 2019.
Bulletin no. 145. Cat. no. JUV 131. Canberra: AIHW.</t>
  </si>
  <si>
    <t>2019-20</t>
  </si>
  <si>
    <t>** aged 10–17, including both Aboriginal and/or Torres Strait Islander peoples</t>
  </si>
  <si>
    <t>2007-08</t>
  </si>
  <si>
    <t>2008-09</t>
  </si>
  <si>
    <t>2009-10</t>
  </si>
  <si>
    <t>2010-11</t>
  </si>
  <si>
    <t>2011-12</t>
  </si>
  <si>
    <t>2012-13</t>
  </si>
  <si>
    <t>2013-14</t>
  </si>
  <si>
    <t>2014-15</t>
  </si>
  <si>
    <t>2015-16</t>
  </si>
  <si>
    <t>2016-17</t>
  </si>
  <si>
    <t>2017-18</t>
  </si>
  <si>
    <t>2018-19</t>
  </si>
  <si>
    <t>Indigenous status data are derived using the revised CSA most frequent recorded status of an individual as recorded by Victoria Police, and may not represent the Indigenous status recorded by police at the time of the incident.</t>
  </si>
  <si>
    <r>
      <rPr>
        <vertAlign val="superscript"/>
        <sz val="8"/>
        <color theme="1"/>
        <rFont val="Arial"/>
        <family val="2"/>
      </rPr>
      <t>1</t>
    </r>
    <r>
      <rPr>
        <sz val="8"/>
        <color theme="1"/>
        <rFont val="Arial"/>
        <family val="2"/>
      </rPr>
      <t xml:space="preserve"> Excludes unique offenders with an unknown sex.</t>
    </r>
  </si>
  <si>
    <r>
      <t>Aboriginal</t>
    </r>
    <r>
      <rPr>
        <vertAlign val="superscript"/>
        <sz val="9"/>
        <color rgb="FF000000"/>
        <rFont val="Arial"/>
        <family val="2"/>
      </rPr>
      <t>(a)</t>
    </r>
    <r>
      <rPr>
        <sz val="9"/>
        <color rgb="FF000000"/>
        <rFont val="Arial"/>
        <family val="2"/>
      </rPr>
      <t xml:space="preserve"> adults referred for intensive bail support</t>
    </r>
  </si>
  <si>
    <t>Non-Aboriginal adults referred for intensive bail support</t>
  </si>
  <si>
    <t xml:space="preserve">Proportion of Non-Aboriginal adults receiving intensive bail support </t>
  </si>
  <si>
    <t>Table 17.1.1 Proportion of police officers who have received Aboriginal cultural awareness training, June 30 2020</t>
  </si>
  <si>
    <t>Table 17.1.1. Proportion of police officers who have received Aboriginal cultural awareness training</t>
  </si>
  <si>
    <t>Note: Proportion based on total number completing training divided by total Police, Recruit and PSO headcount at June 30, 2020.</t>
  </si>
  <si>
    <t>Table 15.1.3. Number and proportion of first-time youth alleged offenders (10–17 years) cautioned(a) by police, Victoria</t>
  </si>
  <si>
    <r>
      <t>Table 15.2.1</t>
    </r>
    <r>
      <rPr>
        <sz val="11"/>
        <color theme="1"/>
        <rFont val="Arial"/>
        <family val="2"/>
      </rPr>
      <t xml:space="preserve"> </t>
    </r>
    <r>
      <rPr>
        <b/>
        <sz val="10"/>
        <color theme="1"/>
        <rFont val="Arial"/>
        <family val="2"/>
      </rPr>
      <t>Number and rate of unique adult (18 years and above) female alleged offenders</t>
    </r>
    <r>
      <rPr>
        <b/>
        <vertAlign val="superscript"/>
        <sz val="10"/>
        <color theme="1"/>
        <rFont val="Arial"/>
        <family val="2"/>
      </rPr>
      <t>1</t>
    </r>
    <r>
      <rPr>
        <b/>
        <sz val="10"/>
        <color theme="1"/>
        <rFont val="Arial"/>
        <family val="2"/>
      </rPr>
      <t xml:space="preserve"> processed by police, Victoria</t>
    </r>
  </si>
  <si>
    <t>Table 15.1.1a. Unique youth alleged offenders (10–17 years) number and rate per 10,000 population receiving a caution, arrest, summons or other by Indigenous status, Victoria, July 2007 to June 2020</t>
  </si>
  <si>
    <t>Table 15.1.1b. Unique youth alleged offenders (10–14 years) number and rate per 10,000 population receiving a caution, arrest, summons or other by Indigenous status, Victoria, July 2007 to June 2020</t>
  </si>
  <si>
    <t>Table 15.1.1c. Unique youth alleged offenders (15–17 years) number and rate per 10,000 population receiving a caution, arrest, summons or other by Indigenous status, Victoria, July 2007 to June 2020</t>
  </si>
  <si>
    <t>Note: Data extracted from LEAP on 18th July 2020 and is subject to change</t>
  </si>
  <si>
    <r>
      <t>Table 15.2.2a. Average daily number and rate of women under community-based corrections supervision</t>
    </r>
    <r>
      <rPr>
        <b/>
        <vertAlign val="superscript"/>
        <sz val="10"/>
        <color theme="1"/>
        <rFont val="Arial"/>
        <family val="2"/>
      </rPr>
      <t>(a)</t>
    </r>
  </si>
  <si>
    <t xml:space="preserve">a. Community based corrections involves the management and supervision of offenders in the community. These offenders are serving court-imposed orders either as an alternative to imprisonment or as a condition of their release on parole from prison. This means they must report regularly to their community corrections officer and may have to participate in unpaid community work and rehabilitation programs. </t>
  </si>
  <si>
    <t>Table 15.3.3. Proportion of men who return to prison under sentence within two years of release from a sentence episode</t>
  </si>
  <si>
    <t>Table 16.1.1. Number and proportion of Aboriginal youth receiving intensive bail support through the Koorie Intensive Support Program (KISP)</t>
  </si>
  <si>
    <t>Aboriginal children and young people on the KISP</t>
  </si>
  <si>
    <t>Aboriginal youth** receiving bail support through the KISP (count)</t>
  </si>
  <si>
    <t>Aboriginal youth** receiving bail support through the KISP (%)</t>
  </si>
  <si>
    <t>Table 15.3.1. Number and rate unique adult (18 years and above) male alleged offenders processed by police, Victoria</t>
  </si>
  <si>
    <t>Note: Prior to July 2014, Court Services Victoria staff were counted as part of the Department of Justice and Community Safety. Note that Elders and Respected Persons (ERPs) working across Koori Courts are not included in Aboriginal staff numbers.</t>
  </si>
  <si>
    <t>(a) as of June of the given calendar year.</t>
  </si>
  <si>
    <t>Measure 17.1.4c. Number and proportion of Aboriginal people employed with Court Services Victoria (as of June)</t>
  </si>
  <si>
    <t>(b) As at 30 June 2020</t>
  </si>
  <si>
    <r>
      <t>2019–20</t>
    </r>
    <r>
      <rPr>
        <b/>
        <vertAlign val="superscript"/>
        <sz val="9"/>
        <rFont val="Arial"/>
        <family val="2"/>
      </rPr>
      <t>(b)</t>
    </r>
  </si>
  <si>
    <r>
      <t>2008–09</t>
    </r>
    <r>
      <rPr>
        <b/>
        <vertAlign val="superscript"/>
        <sz val="11"/>
        <rFont val="Calibri"/>
        <family val="2"/>
        <scheme val="minor"/>
      </rPr>
      <t>(a)</t>
    </r>
  </si>
  <si>
    <r>
      <t>2018–19</t>
    </r>
    <r>
      <rPr>
        <b/>
        <vertAlign val="superscript"/>
        <sz val="11"/>
        <rFont val="Calibri"/>
        <family val="2"/>
        <scheme val="minor"/>
      </rPr>
      <t>(b)</t>
    </r>
  </si>
  <si>
    <t>Table 15.1.2b. Young people aged 10–17 under community-based supervision during the year by Indigenous status, VIC, 2009–10 to 2018–19</t>
  </si>
  <si>
    <t>Table 15.1.2d. Young people (10–17 years) under youth justice supervision in detention, during the year and rate per 10,000 population</t>
  </si>
  <si>
    <r>
      <t xml:space="preserve">In 2019-20, </t>
    </r>
    <r>
      <rPr>
        <b/>
        <sz val="10"/>
        <rFont val="Arial"/>
        <family val="2"/>
      </rPr>
      <t>484</t>
    </r>
    <r>
      <rPr>
        <sz val="10"/>
        <rFont val="Arial"/>
        <family val="2"/>
      </rPr>
      <t xml:space="preserve"> Aboriginal children and young people participated in Aboriginal community support programs. This includes all Aboriginal specific programs funded by Aboriginal Youth Justice</t>
    </r>
  </si>
  <si>
    <t>New data is not available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</si>
</sst>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_);_(* \(#,##0.00\);_(* &quot;-&quot;??_);_(@_)"/>
    <numFmt numFmtId="165" formatCode="[$$-C09]#,##0.00;[Red]&quot;-&quot;[$$-C09]#,##0.00"/>
    <numFmt numFmtId="166" formatCode="0.0"/>
    <numFmt numFmtId="167" formatCode="0.0%"/>
    <numFmt numFmtId="168" formatCode="_-* #,##0_-;\-* #,##0_-;_-* &quot;-&quot;??_-;_-@_-"/>
    <numFmt numFmtId="169" formatCode="#,##0.0"/>
    <numFmt numFmtId="170" formatCode="###,##0"/>
    <numFmt numFmtId="171" formatCode="_-* #,##0.000_-;\-* #,##0.000_-;_-* &quot;-&quot;??_-;_-@_-"/>
  </numFmts>
  <fonts count="49">
    <font>
      <sz val="11"/>
      <color theme="1"/>
      <name val="Calibri"/>
      <family val="2"/>
      <scheme val="minor"/>
    </font>
    <font>
      <sz val="11"/>
      <color theme="1"/>
      <name val="Calibri"/>
      <family val="2"/>
      <scheme val="minor"/>
    </font>
    <font>
      <u/>
      <sz val="11"/>
      <color theme="10"/>
      <name val="Calibri"/>
      <family val="2"/>
      <scheme val="minor"/>
    </font>
    <font>
      <sz val="11"/>
      <color theme="1"/>
      <name val="Arial"/>
      <family val="2"/>
    </font>
    <font>
      <b/>
      <sz val="10"/>
      <color theme="1"/>
      <name val="Arial"/>
      <family val="2"/>
    </font>
    <font>
      <sz val="11"/>
      <color theme="1"/>
      <name val="Trebuchet MS"/>
      <family val="2"/>
    </font>
    <font>
      <b/>
      <sz val="9"/>
      <color rgb="FF000000"/>
      <name val="Arial"/>
      <family val="2"/>
    </font>
    <font>
      <sz val="9"/>
      <color theme="1"/>
      <name val="Arial"/>
      <family val="2"/>
    </font>
    <font>
      <sz val="9"/>
      <color rgb="FF000000"/>
      <name val="Arial"/>
      <family val="2"/>
    </font>
    <font>
      <sz val="8"/>
      <color rgb="FF000000"/>
      <name val="Arial"/>
      <family val="2"/>
    </font>
    <font>
      <b/>
      <sz val="9"/>
      <color theme="1"/>
      <name val="Arial"/>
      <family val="2"/>
    </font>
    <font>
      <sz val="8"/>
      <color theme="1"/>
      <name val="Arial"/>
      <family val="2"/>
    </font>
    <font>
      <b/>
      <sz val="12"/>
      <color theme="1"/>
      <name val="Times New Roman"/>
      <family val="1"/>
    </font>
    <font>
      <sz val="9"/>
      <color rgb="FF000000"/>
      <name val="Calibri"/>
      <family val="2"/>
    </font>
    <font>
      <vertAlign val="superscript"/>
      <sz val="9"/>
      <color rgb="FF000000"/>
      <name val="Arial"/>
      <family val="2"/>
    </font>
    <font>
      <sz val="11"/>
      <color rgb="FF3F3F76"/>
      <name val="Calibri"/>
      <family val="2"/>
      <scheme val="minor"/>
    </font>
    <font>
      <sz val="11"/>
      <color indexed="8"/>
      <name val="Calibri"/>
      <family val="2"/>
    </font>
    <font>
      <i/>
      <sz val="9"/>
      <color theme="1"/>
      <name val="Arial"/>
      <family val="2"/>
    </font>
    <font>
      <sz val="11"/>
      <color theme="1"/>
      <name val="Roboto Condensed Light"/>
    </font>
    <font>
      <sz val="11"/>
      <color indexed="8"/>
      <name val="Calibri"/>
      <family val="2"/>
      <scheme val="minor"/>
    </font>
    <font>
      <u/>
      <sz val="11"/>
      <color theme="10"/>
      <name val="Roboto Condensed Light"/>
    </font>
    <font>
      <b/>
      <sz val="11"/>
      <name val="Arial"/>
      <family val="2"/>
    </font>
    <font>
      <b/>
      <sz val="12"/>
      <color rgb="FFCE3429"/>
      <name val="Arial"/>
      <family val="2"/>
    </font>
    <font>
      <b/>
      <vertAlign val="superscript"/>
      <sz val="9"/>
      <color rgb="FF000000"/>
      <name val="Arial"/>
      <family val="2"/>
    </font>
    <font>
      <i/>
      <sz val="8"/>
      <color rgb="FF000000"/>
      <name val="Arial"/>
      <family val="2"/>
    </font>
    <font>
      <sz val="8"/>
      <name val="Arial"/>
      <family val="2"/>
    </font>
    <font>
      <sz val="11"/>
      <color rgb="FF333333"/>
      <name val="Calibri"/>
      <family val="2"/>
      <scheme val="minor"/>
    </font>
    <font>
      <b/>
      <sz val="11"/>
      <color theme="1"/>
      <name val="Calibri"/>
      <family val="2"/>
      <scheme val="minor"/>
    </font>
    <font>
      <sz val="11"/>
      <color rgb="FFFF0000"/>
      <name val="Calibri"/>
      <family val="2"/>
      <scheme val="minor"/>
    </font>
    <font>
      <b/>
      <sz val="9"/>
      <color rgb="FFFF0000"/>
      <name val="Arial"/>
      <family val="2"/>
    </font>
    <font>
      <sz val="9"/>
      <color rgb="FFFF0000"/>
      <name val="Arial"/>
      <family val="2"/>
    </font>
    <font>
      <sz val="9"/>
      <name val="Arial"/>
      <family val="2"/>
    </font>
    <font>
      <b/>
      <sz val="9"/>
      <name val="Arial"/>
      <family val="2"/>
    </font>
    <font>
      <sz val="8"/>
      <color rgb="FFFF0000"/>
      <name val="Arial"/>
      <family val="2"/>
    </font>
    <font>
      <sz val="11"/>
      <color theme="0"/>
      <name val="Calibri"/>
      <family val="2"/>
      <scheme val="minor"/>
    </font>
    <font>
      <b/>
      <vertAlign val="superscript"/>
      <sz val="9"/>
      <name val="Arial"/>
      <family val="2"/>
    </font>
    <font>
      <b/>
      <sz val="10"/>
      <name val="Arial"/>
      <family val="2"/>
    </font>
    <font>
      <b/>
      <sz val="11"/>
      <color rgb="FFFF0000"/>
      <name val="Calibri"/>
      <family val="2"/>
      <scheme val="minor"/>
    </font>
    <font>
      <sz val="11"/>
      <name val="Calibri"/>
      <family val="2"/>
      <scheme val="minor"/>
    </font>
    <font>
      <b/>
      <vertAlign val="superscript"/>
      <sz val="10"/>
      <color theme="1"/>
      <name val="Arial"/>
      <family val="2"/>
    </font>
    <font>
      <sz val="8"/>
      <name val="Calibri"/>
      <family val="2"/>
      <scheme val="minor"/>
    </font>
    <font>
      <vertAlign val="superscript"/>
      <sz val="8"/>
      <color theme="1"/>
      <name val="Arial"/>
      <family val="2"/>
    </font>
    <font>
      <u/>
      <sz val="11"/>
      <name val="Calibri"/>
      <family val="2"/>
      <scheme val="minor"/>
    </font>
    <font>
      <b/>
      <vertAlign val="superscript"/>
      <sz val="11"/>
      <name val="Calibri"/>
      <family val="2"/>
      <scheme val="minor"/>
    </font>
    <font>
      <sz val="8"/>
      <color indexed="8"/>
      <name val="Arial"/>
      <family val="2"/>
    </font>
    <font>
      <sz val="10"/>
      <color theme="1"/>
      <name val="Calibri"/>
      <family val="2"/>
      <scheme val="minor"/>
    </font>
    <font>
      <sz val="10"/>
      <name val="Arial"/>
      <family val="2"/>
    </font>
    <font>
      <sz val="10"/>
      <color theme="1"/>
      <name val="Arial"/>
      <family val="2"/>
    </font>
    <font>
      <u/>
      <sz val="10"/>
      <color theme="10"/>
      <name val="Arial"/>
      <family val="2"/>
    </font>
  </fonts>
  <fills count="9">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rgb="FFFFCC99"/>
      </patternFill>
    </fill>
    <fill>
      <patternFill patternType="solid">
        <fgColor rgb="FFFFFFCC"/>
      </patternFill>
    </fill>
    <fill>
      <patternFill patternType="solid">
        <fgColor rgb="FFFFFFFF"/>
        <bgColor theme="0"/>
      </patternFill>
    </fill>
    <fill>
      <patternFill patternType="solid">
        <fgColor rgb="FFFF0000"/>
        <bgColor indexed="64"/>
      </patternFill>
    </fill>
    <fill>
      <patternFill patternType="solid">
        <fgColor theme="0"/>
        <bgColor indexed="64"/>
      </patternFill>
    </fill>
  </fills>
  <borders count="9">
    <border>
      <left/>
      <right/>
      <top/>
      <bottom/>
      <diagonal/>
    </border>
    <border>
      <left/>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s>
  <cellStyleXfs count="18">
    <xf numFmtId="0" fontId="0" fillId="0" borderId="0"/>
    <xf numFmtId="0" fontId="2" fillId="0" borderId="0" applyNumberFormat="0" applyFill="0" applyBorder="0" applyAlignment="0" applyProtection="0"/>
    <xf numFmtId="165" fontId="1" fillId="0" borderId="0"/>
    <xf numFmtId="165" fontId="15" fillId="4" borderId="4" applyNumberFormat="0" applyAlignment="0" applyProtection="0"/>
    <xf numFmtId="165" fontId="16" fillId="5" borderId="5" applyNumberFormat="0" applyFont="0" applyAlignment="0" applyProtection="0"/>
    <xf numFmtId="0" fontId="16" fillId="0" borderId="0"/>
    <xf numFmtId="164" fontId="1" fillId="0" borderId="0" applyFont="0" applyFill="0" applyBorder="0" applyAlignment="0" applyProtection="0"/>
    <xf numFmtId="9" fontId="1" fillId="0" borderId="0" applyFont="0" applyFill="0" applyBorder="0" applyAlignment="0" applyProtection="0"/>
    <xf numFmtId="0" fontId="16" fillId="0" borderId="0"/>
    <xf numFmtId="0" fontId="18" fillId="0" borderId="0"/>
    <xf numFmtId="0" fontId="16" fillId="0" borderId="0"/>
    <xf numFmtId="0" fontId="19" fillId="0" borderId="0"/>
    <xf numFmtId="9" fontId="18" fillId="0" borderId="0" applyFont="0" applyFill="0" applyBorder="0" applyAlignment="0" applyProtection="0"/>
    <xf numFmtId="0" fontId="21" fillId="6" borderId="4" applyNumberFormat="0" applyAlignment="0" applyProtection="0"/>
    <xf numFmtId="0" fontId="20" fillId="0" borderId="0" applyNumberFormat="0" applyFill="0" applyBorder="0" applyAlignment="0" applyProtection="0"/>
    <xf numFmtId="3" fontId="21" fillId="6" borderId="4" applyAlignment="0" applyProtection="0"/>
    <xf numFmtId="0" fontId="22" fillId="0" borderId="0" applyFill="0" applyBorder="0" applyAlignment="0" applyProtection="0"/>
    <xf numFmtId="9" fontId="18" fillId="0" borderId="0" applyFont="0" applyFill="0" applyBorder="0" applyAlignment="0" applyProtection="0"/>
  </cellStyleXfs>
  <cellXfs count="261">
    <xf numFmtId="0" fontId="0" fillId="0" borderId="0" xfId="0"/>
    <xf numFmtId="0" fontId="2" fillId="0" borderId="0" xfId="1"/>
    <xf numFmtId="0" fontId="4" fillId="0" borderId="0" xfId="0" applyFont="1" applyAlignment="1">
      <alignment vertical="center"/>
    </xf>
    <xf numFmtId="0" fontId="6" fillId="0" borderId="1" xfId="0" applyFont="1" applyBorder="1" applyAlignment="1">
      <alignment vertical="center" wrapText="1"/>
    </xf>
    <xf numFmtId="0" fontId="8" fillId="0" borderId="0" xfId="0" applyFont="1" applyAlignment="1">
      <alignment horizontal="right" vertical="center"/>
    </xf>
    <xf numFmtId="3" fontId="8" fillId="0" borderId="0" xfId="0" applyNumberFormat="1" applyFont="1" applyAlignment="1">
      <alignment horizontal="right" vertical="center"/>
    </xf>
    <xf numFmtId="0" fontId="9" fillId="0" borderId="0" xfId="0" applyFont="1" applyAlignment="1">
      <alignment vertical="center"/>
    </xf>
    <xf numFmtId="0" fontId="9" fillId="2" borderId="0" xfId="0" applyFont="1" applyFill="1" applyAlignment="1">
      <alignment vertical="center"/>
    </xf>
    <xf numFmtId="166" fontId="8" fillId="0" borderId="0" xfId="0" applyNumberFormat="1" applyFont="1" applyAlignment="1">
      <alignment horizontal="right" vertical="center"/>
    </xf>
    <xf numFmtId="0" fontId="4" fillId="0" borderId="2" xfId="0" applyFont="1" applyBorder="1" applyAlignment="1">
      <alignment vertical="center"/>
    </xf>
    <xf numFmtId="0" fontId="6" fillId="0" borderId="2" xfId="0" applyFont="1" applyBorder="1" applyAlignment="1">
      <alignment vertical="center" wrapText="1"/>
    </xf>
    <xf numFmtId="167" fontId="8" fillId="0" borderId="0" xfId="0" applyNumberFormat="1" applyFont="1" applyAlignment="1">
      <alignment horizontal="right" vertical="center"/>
    </xf>
    <xf numFmtId="0" fontId="6" fillId="0" borderId="0" xfId="0" applyFont="1" applyAlignment="1">
      <alignment vertical="center"/>
    </xf>
    <xf numFmtId="0" fontId="6" fillId="0" borderId="2" xfId="0" applyFont="1" applyBorder="1" applyAlignment="1">
      <alignment vertical="center"/>
    </xf>
    <xf numFmtId="0" fontId="13" fillId="0" borderId="1" xfId="0" applyFont="1" applyBorder="1" applyAlignment="1">
      <alignment vertical="center"/>
    </xf>
    <xf numFmtId="0" fontId="10" fillId="0" borderId="1" xfId="0" applyFont="1" applyBorder="1" applyAlignment="1">
      <alignment horizontal="right" vertical="center"/>
    </xf>
    <xf numFmtId="0" fontId="10" fillId="0" borderId="0" xfId="0" applyFont="1" applyAlignment="1">
      <alignment vertical="center" wrapText="1"/>
    </xf>
    <xf numFmtId="166" fontId="7" fillId="0" borderId="0" xfId="0" applyNumberFormat="1" applyFont="1" applyAlignment="1">
      <alignment horizontal="right" vertical="center"/>
    </xf>
    <xf numFmtId="166" fontId="0" fillId="0" borderId="0" xfId="0" applyNumberFormat="1"/>
    <xf numFmtId="167" fontId="7" fillId="0" borderId="0" xfId="0" applyNumberFormat="1" applyFont="1" applyAlignment="1">
      <alignment horizontal="right" vertical="center"/>
    </xf>
    <xf numFmtId="0" fontId="11" fillId="0" borderId="0" xfId="0" applyFont="1"/>
    <xf numFmtId="0" fontId="0" fillId="0" borderId="6" xfId="0" applyBorder="1"/>
    <xf numFmtId="0" fontId="0" fillId="0" borderId="0" xfId="0"/>
    <xf numFmtId="0" fontId="0" fillId="0" borderId="0" xfId="0"/>
    <xf numFmtId="0" fontId="2" fillId="0" borderId="0" xfId="1"/>
    <xf numFmtId="0" fontId="0" fillId="0" borderId="0" xfId="0" applyFill="1"/>
    <xf numFmtId="0" fontId="11" fillId="0" borderId="0" xfId="0" applyFont="1" applyBorder="1" applyAlignment="1">
      <alignment horizontal="left" vertical="center"/>
    </xf>
    <xf numFmtId="0" fontId="10" fillId="0" borderId="1" xfId="0" applyFont="1" applyBorder="1" applyAlignment="1">
      <alignment horizontal="left" vertical="center"/>
    </xf>
    <xf numFmtId="0" fontId="8" fillId="0" borderId="0" xfId="0" applyFont="1" applyBorder="1" applyAlignment="1">
      <alignment vertical="center" wrapText="1"/>
    </xf>
    <xf numFmtId="0" fontId="11" fillId="0" borderId="0" xfId="0" applyFont="1" applyFill="1" applyBorder="1" applyAlignment="1">
      <alignment horizontal="left" vertical="center"/>
    </xf>
    <xf numFmtId="0" fontId="7" fillId="0" borderId="0" xfId="0" applyFont="1"/>
    <xf numFmtId="0" fontId="6" fillId="0" borderId="0" xfId="0" applyFont="1" applyBorder="1" applyAlignment="1">
      <alignment vertical="center" wrapText="1"/>
    </xf>
    <xf numFmtId="167" fontId="0" fillId="0" borderId="0" xfId="7" applyNumberFormat="1" applyFont="1"/>
    <xf numFmtId="0" fontId="10" fillId="0" borderId="6" xfId="0" applyFont="1" applyBorder="1" applyAlignment="1">
      <alignment vertical="center"/>
    </xf>
    <xf numFmtId="0" fontId="10" fillId="0" borderId="6" xfId="0" applyFont="1" applyBorder="1" applyAlignment="1">
      <alignment horizontal="center" vertical="center"/>
    </xf>
    <xf numFmtId="0" fontId="7" fillId="0" borderId="0" xfId="0" applyFont="1" applyBorder="1" applyAlignment="1">
      <alignment vertical="center"/>
    </xf>
    <xf numFmtId="0" fontId="7" fillId="0" borderId="0" xfId="0" applyFont="1" applyBorder="1" applyAlignment="1">
      <alignment vertical="center" wrapText="1"/>
    </xf>
    <xf numFmtId="0" fontId="7" fillId="0" borderId="0" xfId="0" applyFont="1" applyBorder="1" applyAlignment="1">
      <alignment horizontal="left" vertical="center" wrapText="1"/>
    </xf>
    <xf numFmtId="167" fontId="10" fillId="0" borderId="0" xfId="7" applyNumberFormat="1" applyFont="1" applyBorder="1" applyAlignment="1">
      <alignment horizontal="center" vertical="center"/>
    </xf>
    <xf numFmtId="0" fontId="17" fillId="0" borderId="6" xfId="0" applyFont="1" applyBorder="1" applyAlignment="1">
      <alignment vertical="center"/>
    </xf>
    <xf numFmtId="0" fontId="8" fillId="0" borderId="0" xfId="0" applyFont="1" applyBorder="1" applyAlignment="1">
      <alignment vertical="center"/>
    </xf>
    <xf numFmtId="167" fontId="8" fillId="0" borderId="0" xfId="0" applyNumberFormat="1" applyFont="1" applyBorder="1" applyAlignment="1">
      <alignment horizontal="right" vertical="center"/>
    </xf>
    <xf numFmtId="0" fontId="0" fillId="0" borderId="2" xfId="0" applyBorder="1"/>
    <xf numFmtId="0" fontId="8" fillId="0" borderId="2" xfId="0" applyFont="1" applyBorder="1" applyAlignment="1">
      <alignment vertical="center" wrapText="1"/>
    </xf>
    <xf numFmtId="3" fontId="0" fillId="0" borderId="0" xfId="0" applyNumberFormat="1"/>
    <xf numFmtId="0" fontId="6" fillId="0" borderId="0" xfId="0" applyFont="1" applyFill="1" applyBorder="1" applyAlignment="1">
      <alignment vertical="center" wrapText="1"/>
    </xf>
    <xf numFmtId="168" fontId="8" fillId="0" borderId="0" xfId="6" applyNumberFormat="1" applyFont="1" applyAlignment="1">
      <alignment horizontal="right" vertical="center"/>
    </xf>
    <xf numFmtId="168" fontId="8" fillId="0" borderId="0" xfId="6" applyNumberFormat="1" applyFont="1" applyAlignment="1">
      <alignment vertical="center"/>
    </xf>
    <xf numFmtId="9" fontId="0" fillId="0" borderId="0" xfId="7" applyFont="1"/>
    <xf numFmtId="0" fontId="2" fillId="0" borderId="2" xfId="1" applyBorder="1"/>
    <xf numFmtId="0" fontId="11" fillId="0" borderId="0" xfId="0" applyFont="1" applyAlignment="1">
      <alignment vertical="center"/>
    </xf>
    <xf numFmtId="0" fontId="7" fillId="0" borderId="2" xfId="0" applyFont="1" applyBorder="1"/>
    <xf numFmtId="168" fontId="8" fillId="0" borderId="0" xfId="6" applyNumberFormat="1" applyFont="1" applyBorder="1" applyAlignment="1">
      <alignment horizontal="right"/>
    </xf>
    <xf numFmtId="168" fontId="8" fillId="0" borderId="2" xfId="6" applyNumberFormat="1" applyFont="1" applyBorder="1" applyAlignment="1">
      <alignment horizontal="right"/>
    </xf>
    <xf numFmtId="0" fontId="4" fillId="0" borderId="6" xfId="0" applyFont="1" applyBorder="1" applyAlignment="1">
      <alignment vertical="center"/>
    </xf>
    <xf numFmtId="0" fontId="25" fillId="0" borderId="0" xfId="0" applyFont="1" applyFill="1" applyBorder="1" applyAlignment="1">
      <alignment horizontal="left" vertical="center"/>
    </xf>
    <xf numFmtId="0" fontId="8" fillId="0" borderId="0" xfId="0" applyFont="1" applyFill="1" applyAlignment="1">
      <alignment horizontal="right" vertical="center"/>
    </xf>
    <xf numFmtId="0" fontId="6" fillId="0" borderId="1" xfId="0" applyFont="1" applyFill="1" applyBorder="1" applyAlignment="1">
      <alignment vertical="center" wrapText="1"/>
    </xf>
    <xf numFmtId="168" fontId="8" fillId="0" borderId="0" xfId="6" applyNumberFormat="1" applyFont="1" applyFill="1" applyAlignment="1">
      <alignment horizontal="right" vertical="center"/>
    </xf>
    <xf numFmtId="3" fontId="8" fillId="0" borderId="0" xfId="0" applyNumberFormat="1" applyFont="1" applyFill="1" applyAlignment="1">
      <alignment horizontal="right" vertical="center"/>
    </xf>
    <xf numFmtId="0" fontId="3" fillId="0" borderId="0" xfId="0" applyFont="1"/>
    <xf numFmtId="0" fontId="7" fillId="0" borderId="1" xfId="0" applyFont="1" applyBorder="1"/>
    <xf numFmtId="0" fontId="4" fillId="0" borderId="0" xfId="0" applyFont="1" applyFill="1"/>
    <xf numFmtId="0" fontId="2" fillId="0" borderId="0" xfId="1" applyAlignment="1">
      <alignment vertical="top"/>
    </xf>
    <xf numFmtId="0" fontId="6" fillId="0" borderId="0" xfId="0" applyFont="1" applyBorder="1" applyAlignment="1">
      <alignment vertical="center"/>
    </xf>
    <xf numFmtId="0" fontId="10" fillId="0" borderId="0" xfId="0" applyFont="1" applyBorder="1" applyAlignment="1">
      <alignment horizontal="left" vertical="center"/>
    </xf>
    <xf numFmtId="0" fontId="8" fillId="0" borderId="0" xfId="0" applyFont="1" applyFill="1" applyBorder="1" applyAlignment="1">
      <alignment horizontal="right" vertical="center"/>
    </xf>
    <xf numFmtId="0" fontId="29" fillId="0" borderId="0" xfId="0" applyFont="1" applyFill="1" applyBorder="1" applyAlignment="1">
      <alignment vertical="center"/>
    </xf>
    <xf numFmtId="167" fontId="8" fillId="0" borderId="0" xfId="7" applyNumberFormat="1" applyFont="1" applyBorder="1" applyAlignment="1">
      <alignment horizontal="right" vertical="center"/>
    </xf>
    <xf numFmtId="167" fontId="7" fillId="0" borderId="0" xfId="0" applyNumberFormat="1" applyFont="1" applyBorder="1" applyAlignment="1">
      <alignment horizontal="right" vertical="center"/>
    </xf>
    <xf numFmtId="166" fontId="8" fillId="0" borderId="2" xfId="0" applyNumberFormat="1" applyFont="1" applyBorder="1" applyAlignment="1">
      <alignment horizontal="right" vertical="center"/>
    </xf>
    <xf numFmtId="3" fontId="8" fillId="0" borderId="2" xfId="0" applyNumberFormat="1" applyFont="1" applyFill="1" applyBorder="1" applyAlignment="1">
      <alignment horizontal="right" vertical="center"/>
    </xf>
    <xf numFmtId="166" fontId="8" fillId="0" borderId="2" xfId="0" applyNumberFormat="1" applyFont="1" applyFill="1" applyBorder="1" applyAlignment="1">
      <alignment horizontal="right" vertical="center"/>
    </xf>
    <xf numFmtId="3" fontId="30" fillId="0" borderId="0" xfId="0" applyNumberFormat="1" applyFont="1" applyFill="1" applyBorder="1" applyAlignment="1">
      <alignment horizontal="right" vertical="center"/>
    </xf>
    <xf numFmtId="0" fontId="33" fillId="2" borderId="0" xfId="0" applyFont="1" applyFill="1" applyAlignment="1">
      <alignment vertical="center"/>
    </xf>
    <xf numFmtId="0" fontId="34" fillId="0" borderId="0" xfId="0" applyFont="1" applyFill="1"/>
    <xf numFmtId="0" fontId="28" fillId="0" borderId="0" xfId="0" applyFont="1" applyFill="1"/>
    <xf numFmtId="0" fontId="32" fillId="0" borderId="0" xfId="0" applyFont="1" applyFill="1" applyBorder="1" applyAlignment="1">
      <alignment vertical="center"/>
    </xf>
    <xf numFmtId="0" fontId="31" fillId="0" borderId="0" xfId="0" applyFont="1" applyFill="1" applyBorder="1" applyAlignment="1">
      <alignment horizontal="right" vertical="center"/>
    </xf>
    <xf numFmtId="167" fontId="31" fillId="0" borderId="0" xfId="0" applyNumberFormat="1" applyFont="1" applyFill="1" applyBorder="1" applyAlignment="1">
      <alignment horizontal="right" vertical="center"/>
    </xf>
    <xf numFmtId="0" fontId="0" fillId="7" borderId="0" xfId="0" applyFill="1"/>
    <xf numFmtId="3" fontId="31" fillId="6" borderId="0" xfId="15" applyFont="1" applyBorder="1"/>
    <xf numFmtId="3" fontId="31" fillId="6" borderId="2" xfId="15" applyFont="1" applyBorder="1"/>
    <xf numFmtId="167" fontId="8" fillId="0" borderId="2" xfId="7" applyNumberFormat="1" applyFont="1" applyBorder="1" applyAlignment="1">
      <alignment horizontal="right" vertical="center"/>
    </xf>
    <xf numFmtId="0" fontId="0" fillId="0" borderId="0" xfId="0" applyFill="1" applyBorder="1"/>
    <xf numFmtId="0" fontId="29" fillId="0" borderId="0" xfId="0" applyFont="1" applyFill="1" applyBorder="1" applyAlignment="1">
      <alignment vertical="center" wrapText="1"/>
    </xf>
    <xf numFmtId="3" fontId="8" fillId="0" borderId="0" xfId="0" applyNumberFormat="1" applyFont="1" applyFill="1" applyBorder="1" applyAlignment="1">
      <alignment horizontal="right" vertical="center"/>
    </xf>
    <xf numFmtId="0" fontId="36" fillId="0" borderId="2" xfId="0" applyFont="1" applyBorder="1" applyAlignment="1">
      <alignment vertical="center"/>
    </xf>
    <xf numFmtId="0" fontId="6" fillId="0" borderId="1" xfId="0" applyFont="1" applyBorder="1" applyAlignment="1">
      <alignment vertical="center"/>
    </xf>
    <xf numFmtId="3" fontId="7" fillId="0" borderId="0" xfId="0" applyNumberFormat="1" applyFont="1" applyBorder="1"/>
    <xf numFmtId="0" fontId="37" fillId="0" borderId="0" xfId="0" applyFont="1"/>
    <xf numFmtId="0" fontId="27" fillId="0" borderId="0" xfId="0" applyFont="1"/>
    <xf numFmtId="0" fontId="10" fillId="0" borderId="0" xfId="0" applyFont="1" applyFill="1" applyBorder="1" applyAlignment="1">
      <alignment vertical="center"/>
    </xf>
    <xf numFmtId="0" fontId="31" fillId="0" borderId="0" xfId="0" applyFont="1" applyFill="1" applyBorder="1" applyAlignment="1">
      <alignment vertical="center" wrapText="1"/>
    </xf>
    <xf numFmtId="3" fontId="7" fillId="0" borderId="0" xfId="0" applyNumberFormat="1" applyFont="1" applyBorder="1" applyAlignment="1">
      <alignment horizontal="right" vertical="center"/>
    </xf>
    <xf numFmtId="3" fontId="7" fillId="0" borderId="0" xfId="0" applyNumberFormat="1" applyFont="1" applyBorder="1" applyAlignment="1">
      <alignment horizontal="right" vertical="center" wrapText="1"/>
    </xf>
    <xf numFmtId="3" fontId="31" fillId="0" borderId="0" xfId="0" applyNumberFormat="1" applyFont="1" applyFill="1" applyBorder="1" applyAlignment="1">
      <alignment horizontal="right" vertical="center" wrapText="1"/>
    </xf>
    <xf numFmtId="3" fontId="31" fillId="0" borderId="0" xfId="0" applyNumberFormat="1" applyFont="1" applyFill="1" applyBorder="1" applyAlignment="1">
      <alignment horizontal="right" vertical="center"/>
    </xf>
    <xf numFmtId="3" fontId="17" fillId="0" borderId="6" xfId="6" applyNumberFormat="1" applyFont="1" applyBorder="1" applyAlignment="1">
      <alignment horizontal="right" vertical="center"/>
    </xf>
    <xf numFmtId="164" fontId="0" fillId="0" borderId="0" xfId="0" applyNumberFormat="1"/>
    <xf numFmtId="0" fontId="6" fillId="0" borderId="8" xfId="0" applyFont="1" applyBorder="1" applyAlignment="1">
      <alignment vertical="center" wrapText="1"/>
    </xf>
    <xf numFmtId="167" fontId="10" fillId="0" borderId="8" xfId="7" applyNumberFormat="1" applyFont="1" applyBorder="1"/>
    <xf numFmtId="168" fontId="8" fillId="0" borderId="0" xfId="6" applyNumberFormat="1" applyFont="1" applyFill="1" applyBorder="1" applyAlignment="1">
      <alignment horizontal="right"/>
    </xf>
    <xf numFmtId="168" fontId="8" fillId="0" borderId="2" xfId="6" applyNumberFormat="1" applyFont="1" applyFill="1" applyBorder="1" applyAlignment="1">
      <alignment horizontal="right"/>
    </xf>
    <xf numFmtId="0" fontId="10" fillId="0" borderId="3" xfId="0" applyFont="1" applyFill="1" applyBorder="1" applyAlignment="1">
      <alignment vertical="center"/>
    </xf>
    <xf numFmtId="0" fontId="8" fillId="0" borderId="3" xfId="0" applyFont="1" applyFill="1" applyBorder="1" applyAlignment="1">
      <alignment vertical="center" wrapText="1"/>
    </xf>
    <xf numFmtId="166" fontId="31" fillId="0" borderId="3" xfId="0" applyNumberFormat="1" applyFont="1" applyFill="1" applyBorder="1" applyAlignment="1">
      <alignment vertical="center" wrapText="1"/>
    </xf>
    <xf numFmtId="0" fontId="8" fillId="0" borderId="0" xfId="0" applyFont="1" applyFill="1" applyBorder="1" applyAlignment="1">
      <alignment vertical="center" wrapText="1"/>
    </xf>
    <xf numFmtId="166" fontId="31" fillId="0" borderId="0" xfId="0" applyNumberFormat="1" applyFont="1" applyFill="1" applyBorder="1" applyAlignment="1">
      <alignment vertical="center" wrapText="1"/>
    </xf>
    <xf numFmtId="0" fontId="10" fillId="0" borderId="0" xfId="0" applyFont="1" applyFill="1" applyBorder="1" applyAlignment="1">
      <alignment horizontal="left" vertical="center"/>
    </xf>
    <xf numFmtId="0" fontId="10" fillId="0" borderId="2" xfId="0" applyFont="1" applyFill="1" applyBorder="1" applyAlignment="1">
      <alignment horizontal="left" vertical="center"/>
    </xf>
    <xf numFmtId="166" fontId="31" fillId="0" borderId="2" xfId="0" applyNumberFormat="1" applyFont="1" applyFill="1" applyBorder="1" applyAlignment="1">
      <alignment vertical="center" wrapText="1"/>
    </xf>
    <xf numFmtId="0" fontId="6" fillId="0" borderId="3" xfId="0" applyFont="1" applyBorder="1" applyAlignment="1">
      <alignment vertical="center" wrapText="1"/>
    </xf>
    <xf numFmtId="167" fontId="7" fillId="0" borderId="3" xfId="0" applyNumberFormat="1" applyFont="1" applyBorder="1" applyAlignment="1">
      <alignment horizontal="right" vertical="center"/>
    </xf>
    <xf numFmtId="0" fontId="8" fillId="0" borderId="2" xfId="0" applyFont="1" applyFill="1" applyBorder="1" applyAlignment="1">
      <alignment horizontal="right" vertical="center"/>
    </xf>
    <xf numFmtId="167" fontId="8" fillId="0" borderId="2" xfId="0" applyNumberFormat="1" applyFont="1" applyFill="1" applyBorder="1" applyAlignment="1">
      <alignment horizontal="right" vertical="center"/>
    </xf>
    <xf numFmtId="0" fontId="6" fillId="0" borderId="2" xfId="0" applyFont="1" applyFill="1" applyBorder="1" applyAlignment="1">
      <alignment vertical="center"/>
    </xf>
    <xf numFmtId="0" fontId="7" fillId="0" borderId="7" xfId="0" applyFont="1" applyBorder="1"/>
    <xf numFmtId="0" fontId="10" fillId="0" borderId="7" xfId="0" applyFont="1" applyBorder="1"/>
    <xf numFmtId="0" fontId="31" fillId="0" borderId="0" xfId="0" applyFont="1"/>
    <xf numFmtId="167" fontId="7" fillId="0" borderId="2" xfId="7" applyNumberFormat="1" applyFont="1" applyFill="1" applyBorder="1"/>
    <xf numFmtId="0" fontId="38" fillId="0" borderId="0" xfId="0" applyFont="1"/>
    <xf numFmtId="0" fontId="10" fillId="0" borderId="2" xfId="0" applyFont="1" applyBorder="1" applyAlignment="1">
      <alignment horizontal="left" vertical="center"/>
    </xf>
    <xf numFmtId="0" fontId="7" fillId="8" borderId="0" xfId="0" applyFont="1" applyFill="1" applyAlignment="1">
      <alignment horizontal="left" vertical="center"/>
    </xf>
    <xf numFmtId="1" fontId="7" fillId="8" borderId="0" xfId="0" applyNumberFormat="1" applyFont="1" applyFill="1" applyAlignment="1">
      <alignment horizontal="left" vertical="center"/>
    </xf>
    <xf numFmtId="166" fontId="31" fillId="0" borderId="2" xfId="0" applyNumberFormat="1" applyFont="1" applyFill="1" applyBorder="1" applyAlignment="1">
      <alignment horizontal="right" vertical="center"/>
    </xf>
    <xf numFmtId="0" fontId="6" fillId="0" borderId="1" xfId="0" applyFont="1" applyFill="1" applyBorder="1" applyAlignment="1">
      <alignment horizontal="center" vertical="center" wrapText="1"/>
    </xf>
    <xf numFmtId="168" fontId="0" fillId="0" borderId="0" xfId="0" applyNumberFormat="1"/>
    <xf numFmtId="167" fontId="0" fillId="0" borderId="0" xfId="0" applyNumberFormat="1"/>
    <xf numFmtId="167" fontId="10" fillId="0" borderId="1" xfId="7" applyNumberFormat="1" applyFont="1" applyBorder="1"/>
    <xf numFmtId="0" fontId="7" fillId="0" borderId="0" xfId="0" applyFont="1" applyAlignment="1">
      <alignment vertical="center"/>
    </xf>
    <xf numFmtId="0" fontId="7" fillId="0" borderId="0" xfId="0" applyFont="1" applyAlignment="1">
      <alignment horizontal="right" vertical="center"/>
    </xf>
    <xf numFmtId="0" fontId="7" fillId="0" borderId="0" xfId="0" applyFont="1" applyAlignment="1">
      <alignment vertical="center" wrapText="1"/>
    </xf>
    <xf numFmtId="0" fontId="7" fillId="0" borderId="0" xfId="0" applyFont="1" applyAlignment="1">
      <alignment horizontal="right" vertical="center" wrapText="1"/>
    </xf>
    <xf numFmtId="168" fontId="17" fillId="0" borderId="6" xfId="6" applyNumberFormat="1" applyFont="1" applyBorder="1" applyAlignment="1">
      <alignment horizontal="right" vertical="center"/>
    </xf>
    <xf numFmtId="0" fontId="17" fillId="0" borderId="6" xfId="0" applyFont="1" applyBorder="1" applyAlignment="1">
      <alignment horizontal="right" vertical="center"/>
    </xf>
    <xf numFmtId="167" fontId="10" fillId="0" borderId="6" xfId="7" applyNumberFormat="1" applyFont="1" applyBorder="1" applyAlignment="1">
      <alignment horizontal="center" vertical="center"/>
    </xf>
    <xf numFmtId="0" fontId="7" fillId="0" borderId="0" xfId="0" applyFont="1" applyAlignment="1">
      <alignment horizontal="left" vertical="center" wrapText="1"/>
    </xf>
    <xf numFmtId="17" fontId="0" fillId="0" borderId="0" xfId="0" applyNumberFormat="1"/>
    <xf numFmtId="0" fontId="42" fillId="0" borderId="0" xfId="1" applyFont="1"/>
    <xf numFmtId="0" fontId="36" fillId="0" borderId="0" xfId="0" applyFont="1" applyAlignment="1">
      <alignment vertical="center"/>
    </xf>
    <xf numFmtId="0" fontId="2" fillId="0" borderId="0" xfId="1" applyFill="1"/>
    <xf numFmtId="0" fontId="4" fillId="0" borderId="0" xfId="0" applyFont="1" applyFill="1" applyAlignment="1">
      <alignment vertical="center"/>
    </xf>
    <xf numFmtId="0" fontId="10" fillId="0" borderId="0" xfId="0" applyFont="1" applyFill="1" applyAlignment="1">
      <alignment horizontal="left" vertical="center"/>
    </xf>
    <xf numFmtId="166" fontId="8" fillId="0" borderId="0" xfId="0" applyNumberFormat="1" applyFont="1" applyFill="1" applyAlignment="1">
      <alignment horizontal="right" vertical="center"/>
    </xf>
    <xf numFmtId="3" fontId="7" fillId="0" borderId="0" xfId="0" applyNumberFormat="1" applyFont="1" applyFill="1" applyAlignment="1">
      <alignment horizontal="right" vertical="center"/>
    </xf>
    <xf numFmtId="3" fontId="7" fillId="0" borderId="0" xfId="0" applyNumberFormat="1" applyFont="1" applyFill="1" applyBorder="1" applyAlignment="1">
      <alignment horizontal="right" vertical="center"/>
    </xf>
    <xf numFmtId="3" fontId="7" fillId="0" borderId="2" xfId="0" applyNumberFormat="1" applyFont="1" applyFill="1" applyBorder="1" applyAlignment="1">
      <alignment horizontal="right" vertical="center"/>
    </xf>
    <xf numFmtId="166" fontId="8" fillId="0" borderId="0" xfId="0" applyNumberFormat="1" applyFont="1" applyFill="1" applyBorder="1" applyAlignment="1">
      <alignment horizontal="right" vertical="center"/>
    </xf>
    <xf numFmtId="0" fontId="9" fillId="0" borderId="0" xfId="0" applyFont="1" applyFill="1" applyAlignment="1">
      <alignment vertical="center"/>
    </xf>
    <xf numFmtId="0" fontId="0" fillId="0" borderId="0" xfId="0" applyFill="1" applyAlignment="1"/>
    <xf numFmtId="0" fontId="5" fillId="0" borderId="0" xfId="0" applyFont="1" applyFill="1" applyAlignment="1">
      <alignment vertical="center"/>
    </xf>
    <xf numFmtId="0" fontId="4" fillId="0" borderId="2" xfId="0" applyFont="1" applyFill="1" applyBorder="1" applyAlignment="1">
      <alignment vertical="center"/>
    </xf>
    <xf numFmtId="0" fontId="0" fillId="0" borderId="2" xfId="0" applyFill="1" applyBorder="1"/>
    <xf numFmtId="0" fontId="6" fillId="0" borderId="2" xfId="0" applyFont="1" applyFill="1" applyBorder="1" applyAlignment="1">
      <alignment vertical="center" wrapText="1"/>
    </xf>
    <xf numFmtId="3" fontId="31" fillId="0" borderId="0" xfId="15" applyFont="1" applyFill="1" applyBorder="1"/>
    <xf numFmtId="166" fontId="0" fillId="0" borderId="0" xfId="0" applyNumberFormat="1" applyFill="1"/>
    <xf numFmtId="3" fontId="0" fillId="0" borderId="0" xfId="0" applyNumberFormat="1" applyFill="1"/>
    <xf numFmtId="3" fontId="31" fillId="0" borderId="2" xfId="15" applyFont="1" applyFill="1" applyBorder="1"/>
    <xf numFmtId="0" fontId="33" fillId="0" borderId="0" xfId="0" applyFont="1" applyFill="1" applyAlignment="1">
      <alignment vertical="center"/>
    </xf>
    <xf numFmtId="0" fontId="32" fillId="0" borderId="2" xfId="0" applyFont="1" applyFill="1" applyBorder="1" applyAlignment="1">
      <alignment vertical="center" wrapText="1"/>
    </xf>
    <xf numFmtId="166" fontId="31" fillId="0" borderId="0" xfId="0" applyNumberFormat="1" applyFont="1" applyFill="1" applyAlignment="1">
      <alignment horizontal="right" vertical="center"/>
    </xf>
    <xf numFmtId="3" fontId="31" fillId="0" borderId="0" xfId="0" applyNumberFormat="1" applyFont="1" applyFill="1" applyAlignment="1">
      <alignment horizontal="right" vertical="center"/>
    </xf>
    <xf numFmtId="9" fontId="0" fillId="0" borderId="0" xfId="7" applyFont="1" applyFill="1"/>
    <xf numFmtId="0" fontId="6" fillId="0" borderId="2" xfId="0" applyFont="1" applyFill="1" applyBorder="1" applyAlignment="1">
      <alignment horizontal="left" vertical="center"/>
    </xf>
    <xf numFmtId="3" fontId="31" fillId="0" borderId="2" xfId="0" applyNumberFormat="1" applyFont="1" applyFill="1" applyBorder="1" applyAlignment="1">
      <alignment horizontal="right" vertical="center"/>
    </xf>
    <xf numFmtId="0" fontId="11" fillId="0" borderId="0" xfId="0" applyFont="1" applyFill="1"/>
    <xf numFmtId="1" fontId="11" fillId="0" borderId="0" xfId="0" applyNumberFormat="1" applyFont="1" applyFill="1" applyAlignment="1">
      <alignment horizontal="left" vertical="center"/>
    </xf>
    <xf numFmtId="0" fontId="7" fillId="0" borderId="0" xfId="0" applyFont="1" applyFill="1" applyAlignment="1">
      <alignment horizontal="left" vertical="center"/>
    </xf>
    <xf numFmtId="0" fontId="11" fillId="0" borderId="0" xfId="0" applyFont="1" applyFill="1" applyAlignment="1">
      <alignment wrapText="1"/>
    </xf>
    <xf numFmtId="0" fontId="9" fillId="0" borderId="0" xfId="0" applyFont="1" applyFill="1" applyAlignment="1">
      <alignment vertical="center" wrapText="1"/>
    </xf>
    <xf numFmtId="0" fontId="6" fillId="0" borderId="1" xfId="0" applyFont="1" applyFill="1" applyBorder="1" applyAlignment="1">
      <alignment wrapText="1"/>
    </xf>
    <xf numFmtId="0" fontId="6" fillId="0" borderId="2" xfId="0" applyFont="1" applyFill="1" applyBorder="1" applyAlignment="1">
      <alignment wrapText="1"/>
    </xf>
    <xf numFmtId="0" fontId="6" fillId="0" borderId="0" xfId="0" applyFont="1" applyFill="1" applyAlignment="1">
      <alignment vertical="center"/>
    </xf>
    <xf numFmtId="0" fontId="6" fillId="0" borderId="0" xfId="0" applyFont="1" applyFill="1" applyBorder="1" applyAlignment="1">
      <alignment vertical="center"/>
    </xf>
    <xf numFmtId="169" fontId="8" fillId="0" borderId="0" xfId="0" applyNumberFormat="1" applyFont="1" applyFill="1" applyAlignment="1">
      <alignment horizontal="right" vertical="center"/>
    </xf>
    <xf numFmtId="0" fontId="12" fillId="0" borderId="2" xfId="0" applyFont="1" applyFill="1" applyBorder="1" applyAlignment="1">
      <alignment vertical="center"/>
    </xf>
    <xf numFmtId="167" fontId="8" fillId="0" borderId="0" xfId="0" applyNumberFormat="1" applyFont="1" applyFill="1" applyAlignment="1">
      <alignment horizontal="right" vertical="center"/>
    </xf>
    <xf numFmtId="0" fontId="8" fillId="0" borderId="0" xfId="0" applyFont="1" applyFill="1" applyAlignment="1">
      <alignment vertical="center"/>
    </xf>
    <xf numFmtId="10" fontId="0" fillId="0" borderId="0" xfId="0" applyNumberFormat="1" applyFill="1"/>
    <xf numFmtId="0" fontId="8" fillId="0" borderId="2" xfId="0" applyFont="1" applyFill="1" applyBorder="1" applyAlignment="1">
      <alignment vertical="center"/>
    </xf>
    <xf numFmtId="167" fontId="8" fillId="0" borderId="2" xfId="7" applyNumberFormat="1" applyFont="1" applyFill="1" applyBorder="1" applyAlignment="1">
      <alignment horizontal="right" vertical="center"/>
    </xf>
    <xf numFmtId="0" fontId="32"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164" fontId="0" fillId="0" borderId="0" xfId="0" applyNumberFormat="1" applyFill="1"/>
    <xf numFmtId="0" fontId="6" fillId="0" borderId="6" xfId="0" applyFont="1" applyFill="1" applyBorder="1" applyAlignment="1">
      <alignment vertical="center"/>
    </xf>
    <xf numFmtId="168" fontId="8" fillId="0" borderId="6" xfId="6" applyNumberFormat="1" applyFont="1" applyFill="1" applyBorder="1" applyAlignment="1">
      <alignment horizontal="right" vertical="center"/>
    </xf>
    <xf numFmtId="166" fontId="8" fillId="0" borderId="6" xfId="0" applyNumberFormat="1" applyFont="1" applyFill="1" applyBorder="1" applyAlignment="1">
      <alignment horizontal="right" vertical="center"/>
    </xf>
    <xf numFmtId="3" fontId="8" fillId="0" borderId="6" xfId="0" applyNumberFormat="1" applyFont="1" applyFill="1" applyBorder="1" applyAlignment="1">
      <alignment horizontal="right" vertical="center"/>
    </xf>
    <xf numFmtId="168" fontId="8" fillId="0" borderId="2" xfId="6" applyNumberFormat="1" applyFont="1" applyFill="1" applyBorder="1" applyAlignment="1">
      <alignment vertical="center"/>
    </xf>
    <xf numFmtId="168" fontId="8" fillId="0" borderId="2" xfId="6" applyNumberFormat="1" applyFont="1" applyFill="1" applyBorder="1" applyAlignment="1">
      <alignment horizontal="right" vertical="center"/>
    </xf>
    <xf numFmtId="0" fontId="6" fillId="0" borderId="3" xfId="0" applyFont="1" applyFill="1" applyBorder="1" applyAlignment="1">
      <alignment vertical="center"/>
    </xf>
    <xf numFmtId="167" fontId="0" fillId="0" borderId="0" xfId="0" applyNumberFormat="1" applyFill="1"/>
    <xf numFmtId="0" fontId="25" fillId="0" borderId="0" xfId="0" applyFont="1" applyFill="1"/>
    <xf numFmtId="0" fontId="33" fillId="0" borderId="0" xfId="0" applyFont="1" applyFill="1"/>
    <xf numFmtId="0" fontId="0" fillId="0" borderId="0" xfId="0" applyFill="1" applyAlignment="1">
      <alignment wrapText="1"/>
    </xf>
    <xf numFmtId="0" fontId="11" fillId="0" borderId="0" xfId="0" applyFont="1" applyFill="1" applyAlignment="1"/>
    <xf numFmtId="0" fontId="26" fillId="0" borderId="0" xfId="0" applyFont="1" applyFill="1" applyAlignment="1">
      <alignment vertical="center"/>
    </xf>
    <xf numFmtId="0" fontId="6" fillId="0" borderId="0" xfId="0" applyFont="1" applyFill="1" applyBorder="1" applyAlignment="1">
      <alignment horizontal="left" vertical="center"/>
    </xf>
    <xf numFmtId="171" fontId="0" fillId="0" borderId="0" xfId="0" applyNumberFormat="1" applyFill="1"/>
    <xf numFmtId="0" fontId="4" fillId="0" borderId="0" xfId="0" applyFont="1" applyFill="1" applyBorder="1" applyAlignment="1">
      <alignment vertical="center"/>
    </xf>
    <xf numFmtId="168" fontId="8" fillId="0" borderId="0" xfId="6" applyNumberFormat="1" applyFont="1" applyFill="1" applyBorder="1" applyAlignment="1">
      <alignment horizontal="right" vertical="center"/>
    </xf>
    <xf numFmtId="0" fontId="6" fillId="0" borderId="7" xfId="0" applyFont="1" applyFill="1" applyBorder="1" applyAlignment="1">
      <alignment vertical="center" wrapText="1"/>
    </xf>
    <xf numFmtId="0" fontId="32" fillId="0" borderId="7" xfId="0" applyFont="1" applyFill="1" applyBorder="1" applyAlignment="1">
      <alignment vertical="center" wrapText="1"/>
    </xf>
    <xf numFmtId="0" fontId="6" fillId="0" borderId="7" xfId="0" applyFont="1" applyFill="1" applyBorder="1" applyAlignment="1">
      <alignment wrapText="1"/>
    </xf>
    <xf numFmtId="167" fontId="8" fillId="0" borderId="2" xfId="0" applyNumberFormat="1" applyFont="1" applyBorder="1" applyAlignment="1">
      <alignment horizontal="right" vertical="center"/>
    </xf>
    <xf numFmtId="0" fontId="32" fillId="0" borderId="0" xfId="0" applyFont="1" applyFill="1" applyBorder="1" applyAlignment="1">
      <alignment horizontal="left" vertical="center"/>
    </xf>
    <xf numFmtId="0" fontId="32" fillId="0" borderId="2" xfId="0" applyFont="1" applyFill="1" applyBorder="1" applyAlignment="1">
      <alignment vertical="center"/>
    </xf>
    <xf numFmtId="0" fontId="31" fillId="0" borderId="2" xfId="0" applyFont="1" applyFill="1" applyBorder="1" applyAlignment="1">
      <alignment horizontal="right" vertical="center"/>
    </xf>
    <xf numFmtId="167" fontId="31" fillId="0" borderId="2" xfId="0" applyNumberFormat="1" applyFont="1" applyFill="1" applyBorder="1" applyAlignment="1">
      <alignment horizontal="right" vertical="center"/>
    </xf>
    <xf numFmtId="165" fontId="25" fillId="0" borderId="0" xfId="4" applyFont="1" applyFill="1" applyBorder="1" applyAlignment="1" applyProtection="1">
      <alignment vertical="center"/>
      <protection locked="0"/>
    </xf>
    <xf numFmtId="0" fontId="38" fillId="0" borderId="0" xfId="0" applyFont="1" applyFill="1"/>
    <xf numFmtId="0" fontId="38" fillId="0" borderId="0" xfId="0" applyFont="1" applyFill="1" applyAlignment="1">
      <alignment wrapText="1"/>
    </xf>
    <xf numFmtId="0" fontId="36" fillId="0" borderId="0" xfId="0" applyFont="1" applyFill="1" applyAlignment="1">
      <alignment vertical="center"/>
    </xf>
    <xf numFmtId="0" fontId="32" fillId="0" borderId="1" xfId="0" applyFont="1" applyFill="1" applyBorder="1" applyAlignment="1">
      <alignment vertical="center" wrapText="1"/>
    </xf>
    <xf numFmtId="170" fontId="44" fillId="3" borderId="0" xfId="0" applyNumberFormat="1" applyFont="1" applyFill="1" applyAlignment="1">
      <alignment horizontal="right" wrapText="1"/>
    </xf>
    <xf numFmtId="170" fontId="33" fillId="3" borderId="0" xfId="0" applyNumberFormat="1" applyFont="1" applyFill="1" applyAlignment="1">
      <alignment horizontal="right" wrapText="1"/>
    </xf>
    <xf numFmtId="0" fontId="32" fillId="0" borderId="2" xfId="0" applyFont="1" applyBorder="1" applyAlignment="1">
      <alignment vertical="center" wrapText="1"/>
    </xf>
    <xf numFmtId="0" fontId="32" fillId="0" borderId="3" xfId="0" applyFont="1" applyFill="1" applyBorder="1" applyAlignment="1">
      <alignment vertical="center"/>
    </xf>
    <xf numFmtId="0" fontId="31" fillId="0" borderId="3" xfId="0" applyFont="1" applyFill="1" applyBorder="1" applyAlignment="1">
      <alignment vertical="center" wrapText="1"/>
    </xf>
    <xf numFmtId="166" fontId="31" fillId="0" borderId="0" xfId="0" applyNumberFormat="1" applyFont="1" applyFill="1" applyBorder="1" applyAlignment="1">
      <alignment horizontal="right" wrapText="1"/>
    </xf>
    <xf numFmtId="0" fontId="32" fillId="0" borderId="2" xfId="0" applyFont="1" applyFill="1" applyBorder="1" applyAlignment="1">
      <alignment horizontal="left" vertical="center"/>
    </xf>
    <xf numFmtId="0" fontId="31" fillId="0" borderId="2" xfId="0" applyFont="1" applyFill="1" applyBorder="1" applyAlignment="1">
      <alignment vertical="center" wrapText="1"/>
    </xf>
    <xf numFmtId="166" fontId="31" fillId="0" borderId="2" xfId="0" applyNumberFormat="1" applyFont="1" applyFill="1" applyBorder="1" applyAlignment="1">
      <alignment horizontal="right" wrapText="1"/>
    </xf>
    <xf numFmtId="0" fontId="38" fillId="0" borderId="2" xfId="0" applyFont="1" applyBorder="1"/>
    <xf numFmtId="0" fontId="32" fillId="0" borderId="0" xfId="0" applyFont="1" applyAlignment="1">
      <alignment vertical="center"/>
    </xf>
    <xf numFmtId="0" fontId="31" fillId="0" borderId="0" xfId="0" applyFont="1" applyBorder="1" applyAlignment="1">
      <alignment vertical="center" wrapText="1"/>
    </xf>
    <xf numFmtId="166" fontId="31" fillId="3" borderId="0" xfId="0" applyNumberFormat="1" applyFont="1" applyFill="1" applyBorder="1" applyAlignment="1">
      <alignment vertical="center" wrapText="1"/>
    </xf>
    <xf numFmtId="166" fontId="31" fillId="0" borderId="0" xfId="0" applyNumberFormat="1" applyFont="1" applyBorder="1" applyAlignment="1">
      <alignment vertical="center" wrapText="1"/>
    </xf>
    <xf numFmtId="0" fontId="32" fillId="0" borderId="0" xfId="0" applyFont="1" applyAlignment="1">
      <alignment horizontal="left" vertical="center"/>
    </xf>
    <xf numFmtId="0" fontId="32" fillId="3" borderId="2" xfId="0" applyFont="1" applyFill="1" applyBorder="1" applyAlignment="1">
      <alignment horizontal="left" vertical="center"/>
    </xf>
    <xf numFmtId="0" fontId="31" fillId="3" borderId="2" xfId="0" applyFont="1" applyFill="1" applyBorder="1" applyAlignment="1">
      <alignment vertical="center" wrapText="1"/>
    </xf>
    <xf numFmtId="166" fontId="31" fillId="3" borderId="2" xfId="0" applyNumberFormat="1" applyFont="1" applyFill="1" applyBorder="1" applyAlignment="1">
      <alignment vertical="center" wrapText="1"/>
    </xf>
    <xf numFmtId="170" fontId="31" fillId="0" borderId="0" xfId="0" applyNumberFormat="1" applyFont="1" applyFill="1" applyBorder="1" applyAlignment="1">
      <alignment horizontal="right" wrapText="1"/>
    </xf>
    <xf numFmtId="170" fontId="31" fillId="0" borderId="2" xfId="0" applyNumberFormat="1" applyFont="1" applyFill="1" applyBorder="1" applyAlignment="1">
      <alignment horizontal="right" wrapText="1"/>
    </xf>
    <xf numFmtId="0" fontId="31" fillId="0" borderId="3" xfId="0" applyFont="1" applyBorder="1" applyAlignment="1">
      <alignment vertical="center" wrapText="1"/>
    </xf>
    <xf numFmtId="0" fontId="31" fillId="0" borderId="3" xfId="0" applyFont="1" applyBorder="1" applyAlignment="1">
      <alignment horizontal="right" vertical="center"/>
    </xf>
    <xf numFmtId="167" fontId="31" fillId="0" borderId="3" xfId="0" applyNumberFormat="1" applyFont="1" applyBorder="1" applyAlignment="1">
      <alignment horizontal="right" vertical="center"/>
    </xf>
    <xf numFmtId="0" fontId="31" fillId="0" borderId="0" xfId="0" applyFont="1" applyBorder="1" applyAlignment="1">
      <alignment horizontal="right" vertical="center"/>
    </xf>
    <xf numFmtId="167" fontId="31" fillId="0" borderId="0" xfId="0" applyNumberFormat="1" applyFont="1" applyBorder="1" applyAlignment="1">
      <alignment horizontal="right" vertical="center"/>
    </xf>
    <xf numFmtId="0" fontId="45" fillId="0" borderId="0" xfId="0" applyFont="1"/>
    <xf numFmtId="0" fontId="46" fillId="0" borderId="0" xfId="0" applyFont="1"/>
    <xf numFmtId="0" fontId="47" fillId="0" borderId="0" xfId="0" applyFont="1"/>
    <xf numFmtId="0" fontId="48" fillId="0" borderId="0" xfId="1" applyFont="1"/>
    <xf numFmtId="167" fontId="32" fillId="0" borderId="6" xfId="7" applyNumberFormat="1" applyFont="1" applyFill="1" applyBorder="1" applyAlignment="1">
      <alignment horizontal="center" vertical="center"/>
    </xf>
    <xf numFmtId="0" fontId="25" fillId="0" borderId="0" xfId="0" applyFont="1"/>
    <xf numFmtId="0" fontId="11" fillId="0" borderId="0" xfId="0" applyFont="1" applyFill="1" applyAlignment="1">
      <alignment horizontal="left" vertical="center"/>
    </xf>
    <xf numFmtId="0" fontId="34" fillId="7" borderId="0" xfId="0" applyFont="1" applyFill="1"/>
    <xf numFmtId="0" fontId="10" fillId="0" borderId="6" xfId="0" applyFont="1" applyBorder="1" applyAlignment="1">
      <alignment vertical="center" wrapText="1"/>
    </xf>
    <xf numFmtId="167" fontId="7" fillId="0" borderId="6" xfId="0" applyNumberFormat="1" applyFont="1" applyBorder="1" applyAlignment="1">
      <alignment horizontal="right" vertical="center"/>
    </xf>
    <xf numFmtId="0" fontId="7" fillId="0" borderId="6" xfId="0" applyFont="1" applyBorder="1" applyAlignment="1">
      <alignment horizontal="right" vertical="center"/>
    </xf>
    <xf numFmtId="166" fontId="7" fillId="0" borderId="6" xfId="0" applyNumberFormat="1" applyFont="1" applyBorder="1" applyAlignment="1">
      <alignment horizontal="right" vertical="center"/>
    </xf>
    <xf numFmtId="0" fontId="25" fillId="2" borderId="0" xfId="0" applyFont="1" applyFill="1" applyBorder="1" applyAlignment="1">
      <alignment horizontal="left"/>
    </xf>
    <xf numFmtId="0" fontId="25" fillId="0" borderId="0" xfId="0" applyFont="1" applyFill="1" applyBorder="1" applyAlignment="1">
      <alignment horizontal="left" vertical="top" wrapText="1"/>
    </xf>
    <xf numFmtId="0" fontId="9" fillId="0" borderId="0" xfId="0" applyFont="1" applyAlignment="1">
      <alignment horizontal="left" vertical="center" wrapText="1"/>
    </xf>
    <xf numFmtId="0" fontId="11" fillId="0" borderId="0" xfId="0" applyFont="1" applyFill="1" applyAlignment="1">
      <alignment horizontal="left" vertical="center" wrapText="1"/>
    </xf>
    <xf numFmtId="0" fontId="11" fillId="0" borderId="0" xfId="0" applyFont="1" applyFill="1" applyBorder="1" applyAlignment="1">
      <alignment horizontal="left" vertical="center" wrapText="1"/>
    </xf>
    <xf numFmtId="0" fontId="11" fillId="0" borderId="0" xfId="0" applyFont="1" applyFill="1" applyAlignment="1">
      <alignment horizontal="left" wrapText="1"/>
    </xf>
    <xf numFmtId="0" fontId="10" fillId="0" borderId="7" xfId="0" applyFont="1" applyBorder="1" applyAlignment="1">
      <alignment horizontal="left" vertical="center" wrapText="1"/>
    </xf>
    <xf numFmtId="0" fontId="4" fillId="0" borderId="0" xfId="0" applyFont="1" applyAlignment="1">
      <alignment horizontal="left" vertical="center" wrapText="1"/>
    </xf>
    <xf numFmtId="0" fontId="25" fillId="0" borderId="0" xfId="0" applyFont="1" applyFill="1" applyAlignment="1">
      <alignment horizontal="left" wrapText="1"/>
    </xf>
  </cellXfs>
  <cellStyles count="18">
    <cellStyle name="Calculation 2" xfId="13" xr:uid="{451198F1-B719-4D2B-AAAA-9A200910CCAF}"/>
    <cellStyle name="Comma" xfId="6" builtinId="3"/>
    <cellStyle name="CSA Table Style" xfId="15" xr:uid="{4A878E50-86A5-4B28-8ACD-380530740AE3}"/>
    <cellStyle name="CSA Table Title" xfId="16" xr:uid="{F7CA8F10-7EDB-467C-87DE-FC8EDF9C36CB}"/>
    <cellStyle name="Hyperlink" xfId="1" builtinId="8"/>
    <cellStyle name="Hyperlink 2" xfId="14" xr:uid="{2A5592F7-FDDD-4DFD-B3E3-4C26A24A2A4A}"/>
    <cellStyle name="Input 2" xfId="3" xr:uid="{00000000-0005-0000-0000-000002000000}"/>
    <cellStyle name="Normal" xfId="0" builtinId="0"/>
    <cellStyle name="Normal 10" xfId="2" xr:uid="{173EA90F-D287-4441-8349-EDA1E3BCA25B}"/>
    <cellStyle name="Normal 16" xfId="10" xr:uid="{3AE82074-4B9A-4E98-A5B1-938152CE9A79}"/>
    <cellStyle name="Normal 2" xfId="11" xr:uid="{846192B9-C65B-4965-A3EB-932B472EEC3C}"/>
    <cellStyle name="Normal 2 2 2" xfId="5" xr:uid="{3191F51E-3E26-48E0-ABF5-F03BC00E61FF}"/>
    <cellStyle name="Normal 2 3" xfId="8" xr:uid="{9FF72256-BF72-406E-AB5F-9FFBA4858FB3}"/>
    <cellStyle name="Normal 3" xfId="9" xr:uid="{CE765D4E-3AEB-4DEC-ABCE-9B95728DC2DA}"/>
    <cellStyle name="Note 2" xfId="4" xr:uid="{00000000-0005-0000-0000-000006000000}"/>
    <cellStyle name="Percent" xfId="7" builtinId="5"/>
    <cellStyle name="Percent 2" xfId="17" xr:uid="{94442DAB-5B86-438B-9594-5F946B6871DC}"/>
    <cellStyle name="Percent 3" xfId="12" xr:uid="{D5A5940E-15D5-42B0-988D-DC7DF81AA5CC}"/>
  </cellStyles>
  <dxfs count="49">
    <dxf>
      <fill>
        <patternFill>
          <bgColor rgb="FFCC99FF"/>
        </patternFill>
      </fill>
    </dxf>
    <dxf>
      <fill>
        <patternFill>
          <bgColor rgb="FFCC99FF"/>
        </patternFill>
      </fill>
    </dxf>
    <dxf>
      <fill>
        <patternFill>
          <bgColor rgb="FFCC99FF"/>
        </patternFill>
      </fill>
    </dxf>
    <dxf>
      <fill>
        <patternFill>
          <bgColor rgb="FFCC99FF"/>
        </patternFill>
      </fill>
    </dxf>
    <dxf>
      <fill>
        <patternFill>
          <bgColor rgb="FFCC99FF"/>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rgb="FFCC99FF"/>
        </patternFill>
      </fill>
    </dxf>
    <dxf>
      <fill>
        <patternFill>
          <bgColor rgb="FFCC99FF"/>
        </patternFill>
      </fill>
    </dxf>
    <dxf>
      <fill>
        <patternFill>
          <bgColor rgb="FFCC99FF"/>
        </patternFill>
      </fill>
    </dxf>
    <dxf>
      <fill>
        <patternFill>
          <bgColor rgb="FFCC99FF"/>
        </patternFill>
      </fill>
    </dxf>
    <dxf>
      <fill>
        <patternFill>
          <bgColor rgb="FFCC99FF"/>
        </patternFill>
      </fill>
    </dxf>
    <dxf>
      <fill>
        <patternFill>
          <bgColor rgb="FFCC99FF"/>
        </patternFill>
      </fill>
    </dxf>
    <dxf>
      <fill>
        <patternFill>
          <bgColor rgb="FFCC99FF"/>
        </patternFill>
      </fill>
    </dxf>
    <dxf>
      <fill>
        <patternFill>
          <bgColor rgb="FFCC99FF"/>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rgb="FFCC99FF"/>
        </patternFill>
      </fill>
    </dxf>
    <dxf>
      <fill>
        <patternFill>
          <bgColor rgb="FFCC99FF"/>
        </patternFill>
      </fill>
    </dxf>
    <dxf>
      <fill>
        <patternFill>
          <bgColor rgb="FFCC99FF"/>
        </patternFill>
      </fill>
    </dxf>
  </dxfs>
  <tableStyles count="0" defaultTableStyle="TableStyleMedium2" defaultPivotStyle="PivotStyleLight16"/>
  <colors>
    <mruColors>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8A438-7734-4E73-B542-28AB7C66E0F4}">
  <sheetPr>
    <tabColor rgb="FF009999"/>
  </sheetPr>
  <dimension ref="B1:Y61"/>
  <sheetViews>
    <sheetView showGridLines="0" tabSelected="1" zoomScaleNormal="100" zoomScaleSheetLayoutView="85" workbookViewId="0">
      <selection activeCell="Q26" sqref="Q26"/>
    </sheetView>
  </sheetViews>
  <sheetFormatPr defaultRowHeight="15"/>
  <cols>
    <col min="1" max="3" width="9.140625" style="25"/>
    <col min="4" max="4" width="13.42578125" style="25" customWidth="1"/>
    <col min="5" max="5" width="9.140625" style="25"/>
    <col min="6" max="6" width="13.28515625" style="25" customWidth="1"/>
    <col min="7" max="7" width="14.5703125" style="25" customWidth="1"/>
    <col min="8" max="8" width="9.5703125" style="25" customWidth="1"/>
    <col min="9" max="9" width="9.140625" style="25"/>
    <col min="10" max="10" width="20.42578125" style="25" customWidth="1"/>
    <col min="11" max="11" width="17" style="25" customWidth="1"/>
    <col min="12" max="12" width="10.7109375" style="25" bestFit="1" customWidth="1"/>
    <col min="13" max="13" width="9.140625" style="25"/>
    <col min="14" max="14" width="9.140625" style="25" customWidth="1"/>
    <col min="15" max="16384" width="9.140625" style="25"/>
  </cols>
  <sheetData>
    <row r="1" spans="2:25" ht="15.75" thickBot="1">
      <c r="B1" s="152" t="s">
        <v>198</v>
      </c>
      <c r="C1" s="153"/>
      <c r="D1" s="153"/>
      <c r="E1" s="153"/>
      <c r="F1" s="153"/>
      <c r="G1" s="153"/>
      <c r="H1" s="153"/>
      <c r="I1" s="153"/>
      <c r="J1" s="153"/>
      <c r="K1" s="153"/>
    </row>
    <row r="2" spans="2:25" ht="36.75" thickBot="1">
      <c r="B2" s="57" t="s">
        <v>0</v>
      </c>
      <c r="C2" s="57" t="s">
        <v>1</v>
      </c>
      <c r="D2" s="57" t="s">
        <v>2</v>
      </c>
      <c r="E2" s="57" t="s">
        <v>3</v>
      </c>
      <c r="F2" s="154" t="s">
        <v>147</v>
      </c>
      <c r="G2" s="154" t="s">
        <v>148</v>
      </c>
      <c r="H2" s="154" t="s">
        <v>154</v>
      </c>
      <c r="I2" s="154" t="s">
        <v>155</v>
      </c>
      <c r="J2" s="154" t="s">
        <v>149</v>
      </c>
      <c r="K2" s="154" t="s">
        <v>158</v>
      </c>
    </row>
    <row r="3" spans="2:25">
      <c r="B3" s="109" t="s">
        <v>176</v>
      </c>
      <c r="C3" s="155">
        <v>711</v>
      </c>
      <c r="D3" s="155">
        <v>11286</v>
      </c>
      <c r="E3" s="155">
        <v>459</v>
      </c>
      <c r="F3" s="144">
        <f t="shared" ref="F3:F15" si="0">SUM(C3/J3)*10000</f>
        <v>754.13661434026312</v>
      </c>
      <c r="G3" s="144">
        <f t="shared" ref="G3:G15" si="1">SUM(D3/K3)*10000</f>
        <v>213.36287569145375</v>
      </c>
      <c r="H3" s="144">
        <f t="shared" ref="H3:H15" si="2">F3-G3</f>
        <v>540.7737386488094</v>
      </c>
      <c r="I3" s="144">
        <f t="shared" ref="I3:I15" si="3">F3/G3</f>
        <v>3.5345259192645484</v>
      </c>
      <c r="J3" s="145">
        <v>9428</v>
      </c>
      <c r="K3" s="145">
        <v>528958</v>
      </c>
    </row>
    <row r="4" spans="2:25">
      <c r="B4" s="109" t="s">
        <v>177</v>
      </c>
      <c r="C4" s="155">
        <v>756</v>
      </c>
      <c r="D4" s="155">
        <v>11657</v>
      </c>
      <c r="E4" s="155">
        <v>331</v>
      </c>
      <c r="F4" s="144">
        <f t="shared" si="0"/>
        <v>796.12468407750634</v>
      </c>
      <c r="G4" s="144">
        <f t="shared" si="1"/>
        <v>220.39416466886991</v>
      </c>
      <c r="H4" s="144">
        <f t="shared" si="2"/>
        <v>575.73051940863638</v>
      </c>
      <c r="I4" s="144">
        <f t="shared" si="3"/>
        <v>3.6122766012141918</v>
      </c>
      <c r="J4" s="145">
        <v>9496</v>
      </c>
      <c r="K4" s="145">
        <v>528916</v>
      </c>
    </row>
    <row r="5" spans="2:25">
      <c r="B5" s="109" t="s">
        <v>178</v>
      </c>
      <c r="C5" s="155">
        <v>750</v>
      </c>
      <c r="D5" s="155">
        <v>11515</v>
      </c>
      <c r="E5" s="155">
        <v>276</v>
      </c>
      <c r="F5" s="144">
        <f t="shared" si="0"/>
        <v>790.22231587820045</v>
      </c>
      <c r="G5" s="144">
        <f t="shared" si="1"/>
        <v>217.61973337566667</v>
      </c>
      <c r="H5" s="144">
        <f t="shared" si="2"/>
        <v>572.60258250253378</v>
      </c>
      <c r="I5" s="144">
        <f t="shared" si="3"/>
        <v>3.6312070767685252</v>
      </c>
      <c r="J5" s="145">
        <v>9491</v>
      </c>
      <c r="K5" s="145">
        <v>529134</v>
      </c>
      <c r="W5" s="156"/>
      <c r="Y5" s="156"/>
    </row>
    <row r="6" spans="2:25">
      <c r="B6" s="109" t="s">
        <v>179</v>
      </c>
      <c r="C6" s="155">
        <v>707</v>
      </c>
      <c r="D6" s="155">
        <v>9755</v>
      </c>
      <c r="E6" s="155">
        <v>286</v>
      </c>
      <c r="F6" s="144">
        <f t="shared" si="0"/>
        <v>744.44561440454891</v>
      </c>
      <c r="G6" s="144">
        <f t="shared" si="1"/>
        <v>184.34285692688835</v>
      </c>
      <c r="H6" s="144">
        <f t="shared" si="2"/>
        <v>560.10275747766059</v>
      </c>
      <c r="I6" s="144">
        <f t="shared" si="3"/>
        <v>4.0383751603665399</v>
      </c>
      <c r="J6" s="145">
        <v>9497</v>
      </c>
      <c r="K6" s="145">
        <v>529177</v>
      </c>
      <c r="W6" s="156"/>
      <c r="Y6" s="156"/>
    </row>
    <row r="7" spans="2:25">
      <c r="B7" s="109" t="s">
        <v>180</v>
      </c>
      <c r="C7" s="155">
        <v>669</v>
      </c>
      <c r="D7" s="155">
        <v>8560</v>
      </c>
      <c r="E7" s="155">
        <v>278</v>
      </c>
      <c r="F7" s="144">
        <f t="shared" si="0"/>
        <v>702.80491648282384</v>
      </c>
      <c r="G7" s="144">
        <f t="shared" si="1"/>
        <v>161.9264710055142</v>
      </c>
      <c r="H7" s="144">
        <f t="shared" si="2"/>
        <v>540.8784454773097</v>
      </c>
      <c r="I7" s="144">
        <f t="shared" si="3"/>
        <v>4.3402719278609529</v>
      </c>
      <c r="J7" s="145">
        <v>9519</v>
      </c>
      <c r="K7" s="145">
        <v>528635</v>
      </c>
      <c r="V7" s="157"/>
      <c r="W7" s="156"/>
      <c r="X7" s="157"/>
      <c r="Y7" s="156"/>
    </row>
    <row r="8" spans="2:25">
      <c r="B8" s="109" t="s">
        <v>181</v>
      </c>
      <c r="C8" s="155">
        <v>663</v>
      </c>
      <c r="D8" s="155">
        <v>7690</v>
      </c>
      <c r="E8" s="155">
        <v>252</v>
      </c>
      <c r="F8" s="144">
        <f t="shared" si="0"/>
        <v>691.7057902973396</v>
      </c>
      <c r="G8" s="144">
        <f t="shared" si="1"/>
        <v>144.73632204113974</v>
      </c>
      <c r="H8" s="144">
        <f t="shared" si="2"/>
        <v>546.96946825619989</v>
      </c>
      <c r="I8" s="144">
        <f t="shared" si="3"/>
        <v>4.7790753595405695</v>
      </c>
      <c r="J8" s="145">
        <v>9585</v>
      </c>
      <c r="K8" s="145">
        <v>531311</v>
      </c>
      <c r="V8" s="157"/>
      <c r="W8" s="156"/>
      <c r="X8" s="157"/>
      <c r="Y8" s="156"/>
    </row>
    <row r="9" spans="2:25">
      <c r="B9" s="109" t="s">
        <v>182</v>
      </c>
      <c r="C9" s="155">
        <v>620</v>
      </c>
      <c r="D9" s="155">
        <v>6761</v>
      </c>
      <c r="E9" s="155">
        <v>254</v>
      </c>
      <c r="F9" s="144">
        <f t="shared" si="0"/>
        <v>649.6908728911244</v>
      </c>
      <c r="G9" s="144">
        <f t="shared" si="1"/>
        <v>126.54579213248657</v>
      </c>
      <c r="H9" s="144">
        <f t="shared" si="2"/>
        <v>523.14508075863785</v>
      </c>
      <c r="I9" s="144">
        <f t="shared" si="3"/>
        <v>5.1340377419340291</v>
      </c>
      <c r="J9" s="145">
        <v>9543</v>
      </c>
      <c r="K9" s="145">
        <v>534273</v>
      </c>
    </row>
    <row r="10" spans="2:25">
      <c r="B10" s="109" t="s">
        <v>183</v>
      </c>
      <c r="C10" s="155">
        <v>601</v>
      </c>
      <c r="D10" s="155">
        <v>6347</v>
      </c>
      <c r="E10" s="155">
        <v>236</v>
      </c>
      <c r="F10" s="144">
        <f t="shared" si="0"/>
        <v>626.69447340980196</v>
      </c>
      <c r="G10" s="144">
        <f t="shared" si="1"/>
        <v>117.63877279054293</v>
      </c>
      <c r="H10" s="144">
        <f t="shared" si="2"/>
        <v>509.05570061925903</v>
      </c>
      <c r="I10" s="144">
        <f t="shared" si="3"/>
        <v>5.3272782310100943</v>
      </c>
      <c r="J10" s="145">
        <v>9590</v>
      </c>
      <c r="K10" s="145">
        <v>539533</v>
      </c>
    </row>
    <row r="11" spans="2:25">
      <c r="B11" s="109" t="s">
        <v>184</v>
      </c>
      <c r="C11" s="155">
        <v>637</v>
      </c>
      <c r="D11" s="155">
        <v>6076</v>
      </c>
      <c r="E11" s="155">
        <v>305</v>
      </c>
      <c r="F11" s="144">
        <f t="shared" si="0"/>
        <v>665.20467836257308</v>
      </c>
      <c r="G11" s="144">
        <f t="shared" si="1"/>
        <v>111.40079718674485</v>
      </c>
      <c r="H11" s="144">
        <f t="shared" si="2"/>
        <v>553.80388117582822</v>
      </c>
      <c r="I11" s="144">
        <f t="shared" si="3"/>
        <v>5.9712739510065482</v>
      </c>
      <c r="J11" s="145">
        <v>9576</v>
      </c>
      <c r="K11" s="145">
        <v>545418</v>
      </c>
    </row>
    <row r="12" spans="2:25">
      <c r="B12" s="109" t="s">
        <v>185</v>
      </c>
      <c r="C12" s="155">
        <v>655</v>
      </c>
      <c r="D12" s="155">
        <v>6024</v>
      </c>
      <c r="E12" s="155">
        <v>358</v>
      </c>
      <c r="F12" s="144">
        <f t="shared" si="0"/>
        <v>683.50203485338614</v>
      </c>
      <c r="G12" s="144">
        <f t="shared" si="1"/>
        <v>108.40381500809789</v>
      </c>
      <c r="H12" s="144">
        <f t="shared" si="2"/>
        <v>575.09821984528821</v>
      </c>
      <c r="I12" s="144">
        <f t="shared" si="3"/>
        <v>6.3051474231080125</v>
      </c>
      <c r="J12" s="145">
        <v>9583</v>
      </c>
      <c r="K12" s="145">
        <v>555700</v>
      </c>
    </row>
    <row r="13" spans="2:25">
      <c r="B13" s="109" t="s">
        <v>186</v>
      </c>
      <c r="C13" s="155">
        <v>612</v>
      </c>
      <c r="D13" s="155">
        <v>6014</v>
      </c>
      <c r="E13" s="155">
        <v>343</v>
      </c>
      <c r="F13" s="144">
        <f t="shared" si="0"/>
        <v>624.362375025505</v>
      </c>
      <c r="G13" s="144">
        <f t="shared" si="1"/>
        <v>105.75944035776023</v>
      </c>
      <c r="H13" s="144">
        <f t="shared" si="2"/>
        <v>518.60293466774476</v>
      </c>
      <c r="I13" s="144">
        <f t="shared" si="3"/>
        <v>5.9036089157944529</v>
      </c>
      <c r="J13" s="145">
        <v>9802</v>
      </c>
      <c r="K13" s="145">
        <v>568649</v>
      </c>
    </row>
    <row r="14" spans="2:25">
      <c r="B14" s="109" t="s">
        <v>187</v>
      </c>
      <c r="C14" s="155">
        <v>589</v>
      </c>
      <c r="D14" s="155">
        <v>6009</v>
      </c>
      <c r="E14" s="155">
        <v>397</v>
      </c>
      <c r="F14" s="144">
        <f t="shared" si="0"/>
        <v>588.70564717641184</v>
      </c>
      <c r="G14" s="144">
        <f t="shared" si="1"/>
        <v>103.4815897830658</v>
      </c>
      <c r="H14" s="144">
        <f t="shared" si="2"/>
        <v>485.22405739334602</v>
      </c>
      <c r="I14" s="144">
        <f t="shared" si="3"/>
        <v>5.6889892048483999</v>
      </c>
      <c r="J14" s="146">
        <v>10005</v>
      </c>
      <c r="K14" s="146">
        <v>580683</v>
      </c>
    </row>
    <row r="15" spans="2:25" ht="15.75" thickBot="1">
      <c r="B15" s="110" t="s">
        <v>174</v>
      </c>
      <c r="C15" s="158">
        <v>627</v>
      </c>
      <c r="D15" s="158">
        <v>6157</v>
      </c>
      <c r="E15" s="158">
        <v>360</v>
      </c>
      <c r="F15" s="72">
        <f t="shared" si="0"/>
        <v>617.18673097745841</v>
      </c>
      <c r="G15" s="72">
        <f t="shared" si="1"/>
        <v>103.82064002212323</v>
      </c>
      <c r="H15" s="72">
        <f t="shared" si="2"/>
        <v>513.36609095533515</v>
      </c>
      <c r="I15" s="72">
        <f t="shared" si="3"/>
        <v>5.9447401869795984</v>
      </c>
      <c r="J15" s="71">
        <v>10159</v>
      </c>
      <c r="K15" s="147">
        <v>593042</v>
      </c>
    </row>
    <row r="16" spans="2:25">
      <c r="B16" s="29" t="s">
        <v>30</v>
      </c>
      <c r="C16" s="66"/>
      <c r="D16" s="86"/>
      <c r="E16" s="86"/>
      <c r="F16" s="148"/>
      <c r="G16" s="148"/>
      <c r="H16" s="148"/>
      <c r="I16" s="148"/>
    </row>
    <row r="17" spans="2:11">
      <c r="B17" s="149" t="s">
        <v>201</v>
      </c>
      <c r="C17" s="150"/>
    </row>
    <row r="18" spans="2:11" ht="16.5">
      <c r="B18" s="149" t="s">
        <v>188</v>
      </c>
      <c r="C18" s="151"/>
    </row>
    <row r="19" spans="2:11" ht="16.5">
      <c r="B19" s="149"/>
      <c r="C19" s="151"/>
    </row>
    <row r="20" spans="2:11" ht="15.75" thickBot="1">
      <c r="B20" s="142" t="s">
        <v>199</v>
      </c>
    </row>
    <row r="21" spans="2:11" ht="36.75" thickBot="1">
      <c r="B21" s="57" t="s">
        <v>0</v>
      </c>
      <c r="C21" s="57" t="s">
        <v>1</v>
      </c>
      <c r="D21" s="57" t="s">
        <v>2</v>
      </c>
      <c r="E21" s="57" t="s">
        <v>3</v>
      </c>
      <c r="F21" s="57" t="s">
        <v>147</v>
      </c>
      <c r="G21" s="57" t="s">
        <v>148</v>
      </c>
      <c r="H21" s="57" t="s">
        <v>154</v>
      </c>
      <c r="I21" s="57" t="s">
        <v>155</v>
      </c>
      <c r="J21" s="57" t="s">
        <v>151</v>
      </c>
      <c r="K21" s="57" t="s">
        <v>150</v>
      </c>
    </row>
    <row r="22" spans="2:11">
      <c r="B22" s="143" t="s">
        <v>176</v>
      </c>
      <c r="C22" s="155">
        <v>299</v>
      </c>
      <c r="D22" s="155">
        <v>3651</v>
      </c>
      <c r="E22" s="155">
        <v>183</v>
      </c>
      <c r="F22" s="144">
        <f t="shared" ref="F22:F34" si="4">SUM(C22/J22)*10000</f>
        <v>506.09343263371699</v>
      </c>
      <c r="G22" s="144">
        <f t="shared" ref="G22:G34" si="5">SUM(D22/K22)*10000</f>
        <v>111.90324399872496</v>
      </c>
      <c r="H22" s="144">
        <f t="shared" ref="H22:H34" si="6">F22-G22</f>
        <v>394.19018863499201</v>
      </c>
      <c r="I22" s="144">
        <f t="shared" ref="I22:I34" si="7">F22/G22</f>
        <v>4.5225984033088755</v>
      </c>
      <c r="J22" s="145">
        <v>5908</v>
      </c>
      <c r="K22" s="145">
        <v>326264</v>
      </c>
    </row>
    <row r="23" spans="2:11">
      <c r="B23" s="143" t="s">
        <v>177</v>
      </c>
      <c r="C23" s="155">
        <v>309</v>
      </c>
      <c r="D23" s="155">
        <v>3739</v>
      </c>
      <c r="E23" s="155">
        <v>143</v>
      </c>
      <c r="F23" s="144">
        <f t="shared" si="4"/>
        <v>519.67709384460136</v>
      </c>
      <c r="G23" s="144">
        <f t="shared" si="5"/>
        <v>114.87966669841552</v>
      </c>
      <c r="H23" s="144">
        <f t="shared" si="6"/>
        <v>404.79742714618584</v>
      </c>
      <c r="I23" s="144">
        <f t="shared" si="7"/>
        <v>4.5236647074270193</v>
      </c>
      <c r="J23" s="145">
        <v>5946</v>
      </c>
      <c r="K23" s="145">
        <v>325471</v>
      </c>
    </row>
    <row r="24" spans="2:11">
      <c r="B24" s="143" t="s">
        <v>178</v>
      </c>
      <c r="C24" s="155">
        <v>279</v>
      </c>
      <c r="D24" s="155">
        <v>3602</v>
      </c>
      <c r="E24" s="155">
        <v>103</v>
      </c>
      <c r="F24" s="144">
        <f t="shared" si="4"/>
        <v>467.72841575859178</v>
      </c>
      <c r="G24" s="144">
        <f t="shared" si="5"/>
        <v>110.73911132016885</v>
      </c>
      <c r="H24" s="144">
        <f t="shared" si="6"/>
        <v>356.98930443842295</v>
      </c>
      <c r="I24" s="144">
        <f t="shared" si="7"/>
        <v>4.2236966703326315</v>
      </c>
      <c r="J24" s="145">
        <v>5965</v>
      </c>
      <c r="K24" s="145">
        <v>325269</v>
      </c>
    </row>
    <row r="25" spans="2:11">
      <c r="B25" s="143" t="s">
        <v>179</v>
      </c>
      <c r="C25" s="155">
        <v>285</v>
      </c>
      <c r="D25" s="155">
        <v>3021</v>
      </c>
      <c r="E25" s="155">
        <v>122</v>
      </c>
      <c r="F25" s="144">
        <f t="shared" si="4"/>
        <v>479.71721932334623</v>
      </c>
      <c r="G25" s="144">
        <f t="shared" si="5"/>
        <v>93.191843785668013</v>
      </c>
      <c r="H25" s="144">
        <f t="shared" si="6"/>
        <v>386.5253755376782</v>
      </c>
      <c r="I25" s="144">
        <f t="shared" si="7"/>
        <v>5.1476309496209582</v>
      </c>
      <c r="J25" s="145">
        <v>5941</v>
      </c>
      <c r="K25" s="145">
        <v>324170</v>
      </c>
    </row>
    <row r="26" spans="2:11">
      <c r="B26" s="143" t="s">
        <v>180</v>
      </c>
      <c r="C26" s="155">
        <v>278</v>
      </c>
      <c r="D26" s="155">
        <v>2507</v>
      </c>
      <c r="E26" s="155">
        <v>101</v>
      </c>
      <c r="F26" s="144">
        <f t="shared" si="4"/>
        <v>464.18433795291372</v>
      </c>
      <c r="G26" s="144">
        <f t="shared" si="5"/>
        <v>77.360545813057186</v>
      </c>
      <c r="H26" s="144">
        <f t="shared" si="6"/>
        <v>386.82379213985655</v>
      </c>
      <c r="I26" s="144">
        <f t="shared" si="7"/>
        <v>6.0002722715351764</v>
      </c>
      <c r="J26" s="145">
        <v>5989</v>
      </c>
      <c r="K26" s="145">
        <v>324067</v>
      </c>
    </row>
    <row r="27" spans="2:11">
      <c r="B27" s="143" t="s">
        <v>181</v>
      </c>
      <c r="C27" s="155">
        <v>268</v>
      </c>
      <c r="D27" s="155">
        <v>2246</v>
      </c>
      <c r="E27" s="155">
        <v>99</v>
      </c>
      <c r="F27" s="144">
        <f t="shared" si="4"/>
        <v>441.66117336849044</v>
      </c>
      <c r="G27" s="144">
        <f t="shared" si="5"/>
        <v>68.997508593968391</v>
      </c>
      <c r="H27" s="144">
        <f t="shared" si="6"/>
        <v>372.66366477452203</v>
      </c>
      <c r="I27" s="144">
        <f t="shared" si="7"/>
        <v>6.4011176978511868</v>
      </c>
      <c r="J27" s="145">
        <v>6068</v>
      </c>
      <c r="K27" s="145">
        <v>325519</v>
      </c>
    </row>
    <row r="28" spans="2:11">
      <c r="B28" s="143" t="s">
        <v>182</v>
      </c>
      <c r="C28" s="155">
        <v>265</v>
      </c>
      <c r="D28" s="155">
        <v>1895</v>
      </c>
      <c r="E28" s="155">
        <v>98</v>
      </c>
      <c r="F28" s="144">
        <f t="shared" si="4"/>
        <v>438.74172185430467</v>
      </c>
      <c r="G28" s="144">
        <f t="shared" si="5"/>
        <v>57.658721223886225</v>
      </c>
      <c r="H28" s="144">
        <f t="shared" si="6"/>
        <v>381.08300063041844</v>
      </c>
      <c r="I28" s="144">
        <f t="shared" si="7"/>
        <v>7.6092863757884999</v>
      </c>
      <c r="J28" s="145">
        <v>6040</v>
      </c>
      <c r="K28" s="145">
        <v>328658</v>
      </c>
    </row>
    <row r="29" spans="2:11">
      <c r="B29" s="143" t="s">
        <v>183</v>
      </c>
      <c r="C29" s="155">
        <v>230</v>
      </c>
      <c r="D29" s="155">
        <v>1756</v>
      </c>
      <c r="E29" s="155">
        <v>87</v>
      </c>
      <c r="F29" s="144">
        <f t="shared" si="4"/>
        <v>379.16254533465212</v>
      </c>
      <c r="G29" s="144">
        <f t="shared" si="5"/>
        <v>52.78932669558656</v>
      </c>
      <c r="H29" s="144">
        <f t="shared" si="6"/>
        <v>326.37321863906556</v>
      </c>
      <c r="I29" s="144">
        <f t="shared" si="7"/>
        <v>7.1825607384826133</v>
      </c>
      <c r="J29" s="145">
        <v>6066</v>
      </c>
      <c r="K29" s="145">
        <v>332643</v>
      </c>
    </row>
    <row r="30" spans="2:11">
      <c r="B30" s="143" t="s">
        <v>184</v>
      </c>
      <c r="C30" s="155">
        <v>243</v>
      </c>
      <c r="D30" s="155">
        <v>1717</v>
      </c>
      <c r="E30" s="155">
        <v>99</v>
      </c>
      <c r="F30" s="144">
        <f t="shared" si="4"/>
        <v>405.33778148457043</v>
      </c>
      <c r="G30" s="144">
        <f t="shared" si="5"/>
        <v>50.934289723258011</v>
      </c>
      <c r="H30" s="144">
        <f t="shared" si="6"/>
        <v>354.40349176131241</v>
      </c>
      <c r="I30" s="144">
        <f t="shared" si="7"/>
        <v>7.9580530853948854</v>
      </c>
      <c r="J30" s="145">
        <v>5995</v>
      </c>
      <c r="K30" s="145">
        <v>337101</v>
      </c>
    </row>
    <row r="31" spans="2:11">
      <c r="B31" s="143" t="s">
        <v>185</v>
      </c>
      <c r="C31" s="155">
        <v>267</v>
      </c>
      <c r="D31" s="155">
        <v>1677</v>
      </c>
      <c r="E31" s="155">
        <v>114</v>
      </c>
      <c r="F31" s="144">
        <f t="shared" si="4"/>
        <v>443.15352697095432</v>
      </c>
      <c r="G31" s="144">
        <f t="shared" si="5"/>
        <v>48.53863119323411</v>
      </c>
      <c r="H31" s="144">
        <f t="shared" si="6"/>
        <v>394.61489577772022</v>
      </c>
      <c r="I31" s="144">
        <f t="shared" si="7"/>
        <v>9.1299139690763731</v>
      </c>
      <c r="J31" s="145">
        <v>6025</v>
      </c>
      <c r="K31" s="145">
        <v>345498</v>
      </c>
    </row>
    <row r="32" spans="2:11">
      <c r="B32" s="143" t="s">
        <v>186</v>
      </c>
      <c r="C32" s="155">
        <v>249</v>
      </c>
      <c r="D32" s="155">
        <v>1790</v>
      </c>
      <c r="E32" s="155">
        <v>137</v>
      </c>
      <c r="F32" s="144">
        <f t="shared" si="4"/>
        <v>402.84743569001779</v>
      </c>
      <c r="G32" s="144">
        <f t="shared" si="5"/>
        <v>50.065588718181075</v>
      </c>
      <c r="H32" s="144">
        <f t="shared" si="6"/>
        <v>352.78184697183673</v>
      </c>
      <c r="I32" s="144">
        <f t="shared" si="7"/>
        <v>8.0463936608764115</v>
      </c>
      <c r="J32" s="145">
        <v>6181</v>
      </c>
      <c r="K32" s="145">
        <v>357531</v>
      </c>
    </row>
    <row r="33" spans="2:11">
      <c r="B33" s="143" t="s">
        <v>187</v>
      </c>
      <c r="C33" s="155">
        <v>245</v>
      </c>
      <c r="D33" s="155">
        <v>1622</v>
      </c>
      <c r="E33" s="155">
        <v>144</v>
      </c>
      <c r="F33" s="144">
        <f t="shared" si="4"/>
        <v>384.19319429198686</v>
      </c>
      <c r="G33" s="144">
        <f t="shared" si="5"/>
        <v>43.971415868747215</v>
      </c>
      <c r="H33" s="144">
        <f t="shared" si="6"/>
        <v>340.22177842323964</v>
      </c>
      <c r="I33" s="144">
        <f t="shared" si="7"/>
        <v>8.7373396262423526</v>
      </c>
      <c r="J33" s="146">
        <v>6377</v>
      </c>
      <c r="K33" s="146">
        <v>368876</v>
      </c>
    </row>
    <row r="34" spans="2:11" ht="15.75" thickBot="1">
      <c r="B34" s="110" t="s">
        <v>174</v>
      </c>
      <c r="C34" s="158">
        <v>230</v>
      </c>
      <c r="D34" s="158">
        <v>1661</v>
      </c>
      <c r="E34" s="158">
        <v>122</v>
      </c>
      <c r="F34" s="72">
        <f t="shared" si="4"/>
        <v>354.06403940886696</v>
      </c>
      <c r="G34" s="72">
        <f t="shared" si="5"/>
        <v>43.77965208223511</v>
      </c>
      <c r="H34" s="72">
        <f t="shared" si="6"/>
        <v>310.28438732663187</v>
      </c>
      <c r="I34" s="72">
        <f t="shared" si="7"/>
        <v>8.0874109904710494</v>
      </c>
      <c r="J34" s="147">
        <v>6496</v>
      </c>
      <c r="K34" s="147">
        <v>379400</v>
      </c>
    </row>
    <row r="35" spans="2:11">
      <c r="B35" s="29" t="s">
        <v>30</v>
      </c>
      <c r="C35" s="66"/>
      <c r="D35" s="86"/>
      <c r="E35" s="86"/>
      <c r="F35" s="148"/>
      <c r="G35" s="148"/>
      <c r="H35" s="148"/>
      <c r="I35" s="148"/>
      <c r="J35" s="157"/>
    </row>
    <row r="36" spans="2:11">
      <c r="B36" s="149" t="s">
        <v>201</v>
      </c>
      <c r="C36" s="66"/>
      <c r="D36" s="86"/>
      <c r="E36" s="86"/>
      <c r="F36" s="148"/>
      <c r="G36" s="148"/>
      <c r="H36" s="148"/>
      <c r="I36" s="148"/>
    </row>
    <row r="37" spans="2:11">
      <c r="B37" s="149" t="s">
        <v>188</v>
      </c>
      <c r="C37" s="66"/>
      <c r="D37" s="86"/>
      <c r="E37" s="86"/>
      <c r="F37" s="148"/>
      <c r="G37" s="148"/>
      <c r="H37" s="148"/>
      <c r="I37" s="148"/>
    </row>
    <row r="38" spans="2:11">
      <c r="B38" s="159"/>
      <c r="C38" s="66"/>
      <c r="D38" s="86"/>
      <c r="E38" s="86"/>
      <c r="F38" s="148"/>
      <c r="G38" s="148"/>
      <c r="H38" s="148"/>
      <c r="I38" s="148"/>
    </row>
    <row r="39" spans="2:11" ht="15.75" thickBot="1">
      <c r="B39" s="142" t="s">
        <v>200</v>
      </c>
    </row>
    <row r="40" spans="2:11" ht="36.75" thickBot="1">
      <c r="B40" s="57" t="s">
        <v>0</v>
      </c>
      <c r="C40" s="57" t="s">
        <v>1</v>
      </c>
      <c r="D40" s="57" t="s">
        <v>2</v>
      </c>
      <c r="E40" s="57" t="s">
        <v>3</v>
      </c>
      <c r="F40" s="57" t="s">
        <v>147</v>
      </c>
      <c r="G40" s="57" t="s">
        <v>148</v>
      </c>
      <c r="H40" s="57" t="s">
        <v>60</v>
      </c>
      <c r="I40" s="57" t="s">
        <v>4</v>
      </c>
      <c r="J40" s="57" t="s">
        <v>152</v>
      </c>
      <c r="K40" s="57" t="s">
        <v>153</v>
      </c>
    </row>
    <row r="41" spans="2:11">
      <c r="B41" s="143" t="s">
        <v>176</v>
      </c>
      <c r="C41" s="155">
        <v>412</v>
      </c>
      <c r="D41" s="155">
        <v>7635</v>
      </c>
      <c r="E41" s="155">
        <v>276</v>
      </c>
      <c r="F41" s="144">
        <f t="shared" ref="F41:F53" si="8">SUM(C41/J41)*10000</f>
        <v>1170.4545454545455</v>
      </c>
      <c r="G41" s="144">
        <f t="shared" ref="G41:G53" si="9">SUM(D41/K41)*10000</f>
        <v>376.67617196364967</v>
      </c>
      <c r="H41" s="144">
        <f t="shared" ref="H41:H53" si="10">F41-G41</f>
        <v>793.77837349089577</v>
      </c>
      <c r="I41" s="144">
        <f t="shared" ref="I41:I53" si="11">F41/G41</f>
        <v>3.1073230338750966</v>
      </c>
      <c r="J41" s="59">
        <v>3520</v>
      </c>
      <c r="K41" s="145">
        <v>202694</v>
      </c>
    </row>
    <row r="42" spans="2:11">
      <c r="B42" s="143" t="s">
        <v>177</v>
      </c>
      <c r="C42" s="155">
        <v>447</v>
      </c>
      <c r="D42" s="155">
        <v>7918</v>
      </c>
      <c r="E42" s="155">
        <v>188</v>
      </c>
      <c r="F42" s="144">
        <f t="shared" si="8"/>
        <v>1259.1549295774648</v>
      </c>
      <c r="G42" s="144">
        <f t="shared" si="9"/>
        <v>389.19609722529435</v>
      </c>
      <c r="H42" s="144">
        <f t="shared" si="10"/>
        <v>869.95883235217048</v>
      </c>
      <c r="I42" s="144">
        <f t="shared" si="11"/>
        <v>3.235271213032171</v>
      </c>
      <c r="J42" s="59">
        <v>3550</v>
      </c>
      <c r="K42" s="145">
        <v>203445</v>
      </c>
    </row>
    <row r="43" spans="2:11">
      <c r="B43" s="143" t="s">
        <v>178</v>
      </c>
      <c r="C43" s="155">
        <v>471</v>
      </c>
      <c r="D43" s="155">
        <v>7913</v>
      </c>
      <c r="E43" s="155">
        <v>173</v>
      </c>
      <c r="F43" s="144">
        <f t="shared" si="8"/>
        <v>1335.791264889393</v>
      </c>
      <c r="G43" s="144">
        <f t="shared" si="9"/>
        <v>388.14902018492631</v>
      </c>
      <c r="H43" s="144">
        <f t="shared" si="10"/>
        <v>947.64224470446675</v>
      </c>
      <c r="I43" s="144">
        <f t="shared" si="11"/>
        <v>3.4414392293273863</v>
      </c>
      <c r="J43" s="59">
        <v>3526</v>
      </c>
      <c r="K43" s="145">
        <v>203865</v>
      </c>
    </row>
    <row r="44" spans="2:11">
      <c r="B44" s="143" t="s">
        <v>179</v>
      </c>
      <c r="C44" s="155">
        <v>422</v>
      </c>
      <c r="D44" s="155">
        <v>6734</v>
      </c>
      <c r="E44" s="155">
        <v>164</v>
      </c>
      <c r="F44" s="144">
        <f t="shared" si="8"/>
        <v>1186.7266591676041</v>
      </c>
      <c r="G44" s="144">
        <f t="shared" si="9"/>
        <v>328.47658860429152</v>
      </c>
      <c r="H44" s="144">
        <f t="shared" si="10"/>
        <v>858.25007056331265</v>
      </c>
      <c r="I44" s="144">
        <f t="shared" si="11"/>
        <v>3.6128196052268051</v>
      </c>
      <c r="J44" s="59">
        <v>3556</v>
      </c>
      <c r="K44" s="145">
        <v>205007</v>
      </c>
    </row>
    <row r="45" spans="2:11">
      <c r="B45" s="143" t="s">
        <v>180</v>
      </c>
      <c r="C45" s="155">
        <v>391</v>
      </c>
      <c r="D45" s="155">
        <v>6053</v>
      </c>
      <c r="E45" s="155">
        <v>177</v>
      </c>
      <c r="F45" s="144">
        <f t="shared" si="8"/>
        <v>1107.6487252124646</v>
      </c>
      <c r="G45" s="144">
        <f t="shared" si="9"/>
        <v>295.89183058933952</v>
      </c>
      <c r="H45" s="144">
        <f t="shared" si="10"/>
        <v>811.75689462312505</v>
      </c>
      <c r="I45" s="144">
        <f t="shared" si="11"/>
        <v>3.7434244906536169</v>
      </c>
      <c r="J45" s="59">
        <v>3530</v>
      </c>
      <c r="K45" s="145">
        <v>204568</v>
      </c>
    </row>
    <row r="46" spans="2:11">
      <c r="B46" s="143" t="s">
        <v>181</v>
      </c>
      <c r="C46" s="155">
        <v>395</v>
      </c>
      <c r="D46" s="155">
        <v>5444</v>
      </c>
      <c r="E46" s="155">
        <v>153</v>
      </c>
      <c r="F46" s="144">
        <f t="shared" si="8"/>
        <v>1123.1162922945691</v>
      </c>
      <c r="G46" s="144">
        <f t="shared" si="9"/>
        <v>264.53895195148499</v>
      </c>
      <c r="H46" s="144">
        <f t="shared" si="10"/>
        <v>858.57734034308419</v>
      </c>
      <c r="I46" s="144">
        <f t="shared" si="11"/>
        <v>4.2455611319596613</v>
      </c>
      <c r="J46" s="59">
        <v>3517</v>
      </c>
      <c r="K46" s="145">
        <v>205792</v>
      </c>
    </row>
    <row r="47" spans="2:11">
      <c r="B47" s="143" t="s">
        <v>182</v>
      </c>
      <c r="C47" s="155">
        <v>355</v>
      </c>
      <c r="D47" s="155">
        <v>4866</v>
      </c>
      <c r="E47" s="155">
        <v>156</v>
      </c>
      <c r="F47" s="144">
        <f t="shared" si="8"/>
        <v>1013.4170710819297</v>
      </c>
      <c r="G47" s="144">
        <f t="shared" si="9"/>
        <v>236.65588600053499</v>
      </c>
      <c r="H47" s="144">
        <f t="shared" si="10"/>
        <v>776.76118508139473</v>
      </c>
      <c r="I47" s="144">
        <f t="shared" si="11"/>
        <v>4.282239027343012</v>
      </c>
      <c r="J47" s="59">
        <v>3503</v>
      </c>
      <c r="K47" s="145">
        <v>205615</v>
      </c>
    </row>
    <row r="48" spans="2:11">
      <c r="B48" s="143" t="s">
        <v>183</v>
      </c>
      <c r="C48" s="155">
        <v>371</v>
      </c>
      <c r="D48" s="155">
        <v>4591</v>
      </c>
      <c r="E48" s="155">
        <v>149</v>
      </c>
      <c r="F48" s="144">
        <f t="shared" si="8"/>
        <v>1052.7809307604994</v>
      </c>
      <c r="G48" s="144">
        <f t="shared" si="9"/>
        <v>221.90536033641067</v>
      </c>
      <c r="H48" s="144">
        <f t="shared" si="10"/>
        <v>830.87557042408866</v>
      </c>
      <c r="I48" s="144">
        <f t="shared" si="11"/>
        <v>4.7442789537146526</v>
      </c>
      <c r="J48" s="59">
        <v>3524</v>
      </c>
      <c r="K48" s="145">
        <v>206890</v>
      </c>
    </row>
    <row r="49" spans="2:11">
      <c r="B49" s="143" t="s">
        <v>184</v>
      </c>
      <c r="C49" s="155">
        <v>394</v>
      </c>
      <c r="D49" s="155">
        <v>4359</v>
      </c>
      <c r="E49" s="155">
        <v>206</v>
      </c>
      <c r="F49" s="144">
        <f t="shared" si="8"/>
        <v>1100.251326445127</v>
      </c>
      <c r="G49" s="144">
        <f t="shared" si="9"/>
        <v>209.24840507495787</v>
      </c>
      <c r="H49" s="144">
        <f t="shared" si="10"/>
        <v>891.00292137016913</v>
      </c>
      <c r="I49" s="144">
        <f t="shared" si="11"/>
        <v>5.2581109330366944</v>
      </c>
      <c r="J49" s="59">
        <v>3581</v>
      </c>
      <c r="K49" s="145">
        <v>208317</v>
      </c>
    </row>
    <row r="50" spans="2:11">
      <c r="B50" s="143" t="s">
        <v>185</v>
      </c>
      <c r="C50" s="155">
        <v>388</v>
      </c>
      <c r="D50" s="155">
        <v>4347</v>
      </c>
      <c r="E50" s="155">
        <v>244</v>
      </c>
      <c r="F50" s="144">
        <f t="shared" si="8"/>
        <v>1090.5002810567735</v>
      </c>
      <c r="G50" s="144">
        <f t="shared" si="9"/>
        <v>206.80107705920972</v>
      </c>
      <c r="H50" s="144">
        <f t="shared" si="10"/>
        <v>883.6992039975637</v>
      </c>
      <c r="I50" s="144">
        <f t="shared" si="11"/>
        <v>5.2731847269081182</v>
      </c>
      <c r="J50" s="59">
        <v>3558</v>
      </c>
      <c r="K50" s="145">
        <v>210202</v>
      </c>
    </row>
    <row r="51" spans="2:11">
      <c r="B51" s="143" t="s">
        <v>186</v>
      </c>
      <c r="C51" s="155">
        <v>363</v>
      </c>
      <c r="D51" s="155">
        <v>4224</v>
      </c>
      <c r="E51" s="155">
        <v>206</v>
      </c>
      <c r="F51" s="144">
        <f t="shared" si="8"/>
        <v>1002.4855012427507</v>
      </c>
      <c r="G51" s="144">
        <f t="shared" si="9"/>
        <v>200.07768167565058</v>
      </c>
      <c r="H51" s="144">
        <f t="shared" si="10"/>
        <v>802.4078195671002</v>
      </c>
      <c r="I51" s="144">
        <f t="shared" si="11"/>
        <v>5.0104813932615304</v>
      </c>
      <c r="J51" s="59">
        <v>3621</v>
      </c>
      <c r="K51" s="145">
        <v>211118</v>
      </c>
    </row>
    <row r="52" spans="2:11">
      <c r="B52" s="143" t="s">
        <v>187</v>
      </c>
      <c r="C52" s="155">
        <v>344</v>
      </c>
      <c r="D52" s="155">
        <v>4387</v>
      </c>
      <c r="E52" s="155">
        <v>253</v>
      </c>
      <c r="F52" s="144">
        <f t="shared" si="8"/>
        <v>948.18081587651591</v>
      </c>
      <c r="G52" s="144">
        <f t="shared" si="9"/>
        <v>207.12252191853904</v>
      </c>
      <c r="H52" s="144">
        <f t="shared" si="10"/>
        <v>741.05829395797684</v>
      </c>
      <c r="I52" s="144">
        <f t="shared" si="11"/>
        <v>4.5778740384854624</v>
      </c>
      <c r="J52" s="59">
        <v>3628</v>
      </c>
      <c r="K52" s="145">
        <v>211807</v>
      </c>
    </row>
    <row r="53" spans="2:11" ht="15.75" thickBot="1">
      <c r="B53" s="110" t="s">
        <v>174</v>
      </c>
      <c r="C53" s="158">
        <v>397</v>
      </c>
      <c r="D53" s="158">
        <v>4496</v>
      </c>
      <c r="E53" s="158">
        <v>238</v>
      </c>
      <c r="F53" s="72">
        <f t="shared" si="8"/>
        <v>1083.8110838110838</v>
      </c>
      <c r="G53" s="72">
        <f t="shared" si="9"/>
        <v>210.44551165033093</v>
      </c>
      <c r="H53" s="72">
        <f t="shared" si="10"/>
        <v>873.36557216075289</v>
      </c>
      <c r="I53" s="72">
        <f t="shared" si="11"/>
        <v>5.1500793498124455</v>
      </c>
      <c r="J53" s="71">
        <v>3663</v>
      </c>
      <c r="K53" s="147">
        <v>213642</v>
      </c>
    </row>
    <row r="54" spans="2:11">
      <c r="B54" s="29" t="s">
        <v>30</v>
      </c>
    </row>
    <row r="55" spans="2:11">
      <c r="B55" s="149" t="s">
        <v>201</v>
      </c>
    </row>
    <row r="56" spans="2:11">
      <c r="B56" s="149" t="s">
        <v>188</v>
      </c>
    </row>
    <row r="57" spans="2:11">
      <c r="B57" s="149"/>
    </row>
    <row r="58" spans="2:11">
      <c r="B58" s="149"/>
    </row>
    <row r="59" spans="2:11">
      <c r="B59" s="149"/>
    </row>
    <row r="60" spans="2:11">
      <c r="B60" s="149"/>
    </row>
    <row r="61" spans="2:11">
      <c r="B61" s="149"/>
    </row>
  </sheetData>
  <phoneticPr fontId="40" type="noConversion"/>
  <conditionalFormatting sqref="C3:E15">
    <cfRule type="cellIs" dxfId="48" priority="3" operator="between">
      <formula>1</formula>
      <formula>3</formula>
    </cfRule>
  </conditionalFormatting>
  <conditionalFormatting sqref="C22:E34">
    <cfRule type="cellIs" dxfId="47" priority="2" operator="between">
      <formula>1</formula>
      <formula>3</formula>
    </cfRule>
  </conditionalFormatting>
  <conditionalFormatting sqref="C41:E53">
    <cfRule type="cellIs" dxfId="46" priority="1" operator="between">
      <formula>1</formula>
      <formula>3</formula>
    </cfRule>
  </conditionalFormatting>
  <pageMargins left="0.7" right="0.7" top="0.75" bottom="0.75" header="0.3" footer="0.3"/>
  <pageSetup paperSize="9" scale="61" orientation="landscape" r:id="rId1"/>
  <headerFooter>
    <oddFooter>&amp;L&amp;1#&amp;"Calibri"&amp;11&amp;K000000OFFICIAL: Sensitive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8F778-BCA3-49F3-9AA8-AE14DB452B5F}">
  <sheetPr>
    <tabColor rgb="FF009999"/>
  </sheetPr>
  <dimension ref="A1:Q39"/>
  <sheetViews>
    <sheetView showGridLines="0" zoomScaleNormal="100" zoomScaleSheetLayoutView="115" workbookViewId="0">
      <selection activeCell="F48" sqref="F48"/>
    </sheetView>
  </sheetViews>
  <sheetFormatPr defaultRowHeight="15"/>
  <cols>
    <col min="1" max="1" width="6.42578125" style="25" customWidth="1"/>
    <col min="2" max="3" width="9.140625" style="25"/>
    <col min="4" max="4" width="13" style="25" customWidth="1"/>
    <col min="5" max="5" width="13.140625" style="25" customWidth="1"/>
    <col min="6" max="6" width="14.28515625" style="25" customWidth="1"/>
    <col min="7" max="7" width="15" style="25" customWidth="1"/>
    <col min="8" max="8" width="11.5703125" style="25" customWidth="1"/>
    <col min="9" max="9" width="11.28515625" style="25" customWidth="1"/>
    <col min="10" max="11" width="14.42578125" style="25" customWidth="1"/>
    <col min="12" max="12" width="5" style="25" customWidth="1"/>
    <col min="13" max="16" width="9.140625" style="25"/>
    <col min="17" max="17" width="10.5703125" style="25" bestFit="1" customWidth="1"/>
    <col min="18" max="16384" width="9.140625" style="25"/>
  </cols>
  <sheetData>
    <row r="1" spans="1:14">
      <c r="A1" s="141"/>
      <c r="B1" s="200" t="s">
        <v>20</v>
      </c>
      <c r="D1" s="84"/>
      <c r="E1" s="84"/>
      <c r="F1" s="84"/>
      <c r="G1" s="84"/>
      <c r="H1" s="84"/>
      <c r="M1" s="141"/>
    </row>
    <row r="2" spans="1:14" ht="46.5" customHeight="1">
      <c r="B2" s="202" t="s">
        <v>0</v>
      </c>
      <c r="C2" s="202" t="s">
        <v>1</v>
      </c>
      <c r="D2" s="202" t="s">
        <v>2</v>
      </c>
      <c r="E2" s="202" t="s">
        <v>110</v>
      </c>
      <c r="F2" s="203" t="s">
        <v>143</v>
      </c>
      <c r="G2" s="203" t="s">
        <v>144</v>
      </c>
      <c r="H2" s="204" t="s">
        <v>156</v>
      </c>
      <c r="I2" s="204" t="s">
        <v>155</v>
      </c>
      <c r="J2" s="202" t="s">
        <v>141</v>
      </c>
      <c r="K2" s="202" t="s">
        <v>142</v>
      </c>
      <c r="L2" s="45"/>
      <c r="M2" s="67"/>
    </row>
    <row r="3" spans="1:14">
      <c r="B3" s="174" t="s">
        <v>135</v>
      </c>
      <c r="C3" s="201">
        <v>270</v>
      </c>
      <c r="D3" s="201">
        <v>5602</v>
      </c>
      <c r="E3" s="201">
        <v>500</v>
      </c>
      <c r="F3" s="148">
        <f t="shared" ref="F3:F14" si="0">(C3/J3)*10000</f>
        <v>197.49835418038185</v>
      </c>
      <c r="G3" s="148">
        <f t="shared" ref="G3:G14" si="1">(D3/K3)*10000</f>
        <v>28.635038460761894</v>
      </c>
      <c r="H3" s="148">
        <f t="shared" ref="H3:H14" si="2">F3-G3</f>
        <v>168.86331571961995</v>
      </c>
      <c r="I3" s="148">
        <f t="shared" ref="I3:I14" si="3">(F3/G3)</f>
        <v>6.8970870931781878</v>
      </c>
      <c r="J3" s="97">
        <v>13671</v>
      </c>
      <c r="K3" s="97">
        <v>1956344.5</v>
      </c>
      <c r="L3" s="175"/>
      <c r="N3" s="184"/>
    </row>
    <row r="4" spans="1:14">
      <c r="B4" s="174" t="s">
        <v>136</v>
      </c>
      <c r="C4" s="201">
        <v>291</v>
      </c>
      <c r="D4" s="201">
        <v>5503</v>
      </c>
      <c r="E4" s="201">
        <v>800</v>
      </c>
      <c r="F4" s="148">
        <f t="shared" si="0"/>
        <v>206.56610470275066</v>
      </c>
      <c r="G4" s="148">
        <f t="shared" si="1"/>
        <v>27.43371390569742</v>
      </c>
      <c r="H4" s="148">
        <f t="shared" si="2"/>
        <v>179.13239079705323</v>
      </c>
      <c r="I4" s="148">
        <f t="shared" si="3"/>
        <v>7.5296441966558207</v>
      </c>
      <c r="J4" s="97">
        <v>14087.5</v>
      </c>
      <c r="K4" s="97">
        <v>2005926</v>
      </c>
      <c r="L4" s="175"/>
    </row>
    <row r="5" spans="1:14">
      <c r="B5" s="174" t="s">
        <v>123</v>
      </c>
      <c r="C5" s="201">
        <v>371</v>
      </c>
      <c r="D5" s="201">
        <v>6657</v>
      </c>
      <c r="E5" s="201">
        <v>318</v>
      </c>
      <c r="F5" s="148">
        <f t="shared" si="0"/>
        <v>255.57124651258911</v>
      </c>
      <c r="G5" s="148">
        <f t="shared" si="1"/>
        <v>32.465220711806182</v>
      </c>
      <c r="H5" s="148">
        <f t="shared" si="2"/>
        <v>223.10602580078293</v>
      </c>
      <c r="I5" s="148">
        <f t="shared" si="3"/>
        <v>7.8721549063625806</v>
      </c>
      <c r="J5" s="97">
        <v>14516.5</v>
      </c>
      <c r="K5" s="97">
        <v>2050502</v>
      </c>
      <c r="L5" s="175"/>
    </row>
    <row r="6" spans="1:14">
      <c r="B6" s="174" t="s">
        <v>124</v>
      </c>
      <c r="C6" s="201">
        <v>391</v>
      </c>
      <c r="D6" s="201">
        <v>6858</v>
      </c>
      <c r="E6" s="201">
        <v>294</v>
      </c>
      <c r="F6" s="148">
        <f t="shared" si="0"/>
        <v>261.51222285389423</v>
      </c>
      <c r="G6" s="148">
        <f t="shared" si="1"/>
        <v>32.917093849716046</v>
      </c>
      <c r="H6" s="148">
        <f t="shared" si="2"/>
        <v>228.59512900417818</v>
      </c>
      <c r="I6" s="148">
        <f t="shared" si="3"/>
        <v>7.9445720223005081</v>
      </c>
      <c r="J6" s="97">
        <v>14951.5</v>
      </c>
      <c r="K6" s="97">
        <v>2083416</v>
      </c>
      <c r="L6" s="175"/>
    </row>
    <row r="7" spans="1:14">
      <c r="B7" s="174" t="s">
        <v>125</v>
      </c>
      <c r="C7" s="201">
        <v>377</v>
      </c>
      <c r="D7" s="201">
        <v>6601</v>
      </c>
      <c r="E7" s="201">
        <v>198</v>
      </c>
      <c r="F7" s="148">
        <f t="shared" si="0"/>
        <v>245.77072264415398</v>
      </c>
      <c r="G7" s="148">
        <f t="shared" si="1"/>
        <v>31.136094828063992</v>
      </c>
      <c r="H7" s="148">
        <f t="shared" si="2"/>
        <v>214.63462781608999</v>
      </c>
      <c r="I7" s="148">
        <f t="shared" si="3"/>
        <v>7.8934344207685507</v>
      </c>
      <c r="J7" s="97">
        <v>15339.5</v>
      </c>
      <c r="K7" s="97">
        <v>2120047.5</v>
      </c>
      <c r="L7" s="175"/>
    </row>
    <row r="8" spans="1:14">
      <c r="B8" s="174" t="s">
        <v>126</v>
      </c>
      <c r="C8" s="201">
        <v>406</v>
      </c>
      <c r="D8" s="201">
        <v>6850</v>
      </c>
      <c r="E8" s="201">
        <v>179</v>
      </c>
      <c r="F8" s="148">
        <f t="shared" si="0"/>
        <v>258.36833396970854</v>
      </c>
      <c r="G8" s="148">
        <f t="shared" si="1"/>
        <v>31.633469226406973</v>
      </c>
      <c r="H8" s="148">
        <f t="shared" si="2"/>
        <v>226.73486474330156</v>
      </c>
      <c r="I8" s="148">
        <f t="shared" si="3"/>
        <v>8.1675624042534025</v>
      </c>
      <c r="J8" s="97">
        <v>15714</v>
      </c>
      <c r="K8" s="97">
        <v>2165428</v>
      </c>
      <c r="L8" s="175"/>
    </row>
    <row r="9" spans="1:14">
      <c r="B9" s="174" t="s">
        <v>127</v>
      </c>
      <c r="C9" s="201">
        <v>413</v>
      </c>
      <c r="D9" s="201">
        <v>7056</v>
      </c>
      <c r="E9" s="201">
        <v>153</v>
      </c>
      <c r="F9" s="148">
        <f t="shared" si="0"/>
        <v>256.6811684275948</v>
      </c>
      <c r="G9" s="148">
        <f t="shared" si="1"/>
        <v>31.898452974759039</v>
      </c>
      <c r="H9" s="148">
        <f t="shared" si="2"/>
        <v>224.78271545283576</v>
      </c>
      <c r="I9" s="148">
        <f t="shared" si="3"/>
        <v>8.0468218515394554</v>
      </c>
      <c r="J9" s="97">
        <v>16090</v>
      </c>
      <c r="K9" s="97">
        <v>2212019.5</v>
      </c>
      <c r="L9" s="175"/>
      <c r="M9" s="199"/>
    </row>
    <row r="10" spans="1:14">
      <c r="B10" s="174" t="s">
        <v>25</v>
      </c>
      <c r="C10" s="201">
        <v>508</v>
      </c>
      <c r="D10" s="201">
        <v>8148</v>
      </c>
      <c r="E10" s="201">
        <v>213</v>
      </c>
      <c r="F10" s="148">
        <f t="shared" si="0"/>
        <v>309.19991478742503</v>
      </c>
      <c r="G10" s="148">
        <f t="shared" si="1"/>
        <v>36.06734873558446</v>
      </c>
      <c r="H10" s="148">
        <f t="shared" si="2"/>
        <v>273.13256605184057</v>
      </c>
      <c r="I10" s="148">
        <f t="shared" si="3"/>
        <v>8.572848452327877</v>
      </c>
      <c r="J10" s="97">
        <v>16429.5</v>
      </c>
      <c r="K10" s="97">
        <v>2259107</v>
      </c>
      <c r="L10" s="175"/>
    </row>
    <row r="11" spans="1:14">
      <c r="B11" s="174" t="s">
        <v>133</v>
      </c>
      <c r="C11" s="201">
        <v>650</v>
      </c>
      <c r="D11" s="201">
        <v>10145</v>
      </c>
      <c r="E11" s="201">
        <v>347</v>
      </c>
      <c r="F11" s="148">
        <f t="shared" si="0"/>
        <v>387.66624917993681</v>
      </c>
      <c r="G11" s="148">
        <f t="shared" si="1"/>
        <v>43.895725045312766</v>
      </c>
      <c r="H11" s="148">
        <f t="shared" si="2"/>
        <v>343.77052413462405</v>
      </c>
      <c r="I11" s="148">
        <f t="shared" si="3"/>
        <v>8.831526276869921</v>
      </c>
      <c r="J11" s="97">
        <v>16767</v>
      </c>
      <c r="K11" s="97">
        <v>2311159</v>
      </c>
      <c r="L11" s="175"/>
    </row>
    <row r="12" spans="1:14">
      <c r="B12" s="174" t="s">
        <v>129</v>
      </c>
      <c r="C12" s="201">
        <v>705</v>
      </c>
      <c r="D12" s="201">
        <v>10487</v>
      </c>
      <c r="E12" s="201">
        <v>352</v>
      </c>
      <c r="F12" s="148">
        <f t="shared" si="0"/>
        <v>408.4588644264195</v>
      </c>
      <c r="G12" s="148">
        <f t="shared" si="1"/>
        <v>44.25824498143492</v>
      </c>
      <c r="H12" s="148">
        <f t="shared" si="2"/>
        <v>364.20061944498457</v>
      </c>
      <c r="I12" s="148">
        <f t="shared" si="3"/>
        <v>9.2289891882915018</v>
      </c>
      <c r="J12" s="97">
        <v>17260</v>
      </c>
      <c r="K12" s="97">
        <v>2369502</v>
      </c>
      <c r="L12" s="175"/>
    </row>
    <row r="13" spans="1:14">
      <c r="B13" s="174" t="s">
        <v>130</v>
      </c>
      <c r="C13" s="201">
        <v>764</v>
      </c>
      <c r="D13" s="201">
        <v>10826</v>
      </c>
      <c r="E13" s="201">
        <v>348</v>
      </c>
      <c r="F13" s="148">
        <f t="shared" si="0"/>
        <v>426.7202859696157</v>
      </c>
      <c r="G13" s="148">
        <f t="shared" si="1"/>
        <v>44.560352399698047</v>
      </c>
      <c r="H13" s="148">
        <f t="shared" si="2"/>
        <v>382.15993356991765</v>
      </c>
      <c r="I13" s="148">
        <f t="shared" si="3"/>
        <v>9.5762323004543219</v>
      </c>
      <c r="J13" s="97">
        <v>17904</v>
      </c>
      <c r="K13" s="97">
        <v>2429514</v>
      </c>
      <c r="L13" s="175"/>
    </row>
    <row r="14" spans="1:14">
      <c r="B14" s="185" t="s">
        <v>134</v>
      </c>
      <c r="C14" s="186">
        <v>714</v>
      </c>
      <c r="D14" s="186">
        <v>10042</v>
      </c>
      <c r="E14" s="186">
        <v>342</v>
      </c>
      <c r="F14" s="187">
        <f t="shared" si="0"/>
        <v>384.63610407800462</v>
      </c>
      <c r="G14" s="187">
        <f t="shared" si="1"/>
        <v>40.349540653307358</v>
      </c>
      <c r="H14" s="187">
        <f t="shared" si="2"/>
        <v>344.28656342469725</v>
      </c>
      <c r="I14" s="187">
        <f t="shared" si="3"/>
        <v>9.532601805380823</v>
      </c>
      <c r="J14" s="188">
        <v>18563</v>
      </c>
      <c r="K14" s="188">
        <v>2488752</v>
      </c>
      <c r="L14" s="175"/>
    </row>
    <row r="15" spans="1:14">
      <c r="B15" s="29" t="s">
        <v>79</v>
      </c>
    </row>
    <row r="16" spans="1:14">
      <c r="B16" s="196" t="s">
        <v>146</v>
      </c>
      <c r="C16" s="150"/>
      <c r="D16" s="150"/>
      <c r="E16" s="150"/>
      <c r="F16" s="150"/>
      <c r="G16" s="150"/>
      <c r="H16" s="150"/>
      <c r="I16" s="150"/>
      <c r="J16" s="150"/>
      <c r="K16" s="150"/>
      <c r="L16" s="150"/>
    </row>
    <row r="17" spans="2:17">
      <c r="B17" s="196" t="s">
        <v>145</v>
      </c>
      <c r="C17" s="196"/>
      <c r="D17" s="196"/>
      <c r="E17" s="196"/>
      <c r="F17" s="196"/>
      <c r="G17" s="196"/>
      <c r="H17" s="196"/>
      <c r="I17" s="196"/>
      <c r="J17" s="196"/>
      <c r="K17" s="196"/>
      <c r="L17" s="196"/>
    </row>
    <row r="18" spans="2:17">
      <c r="B18" s="196" t="s">
        <v>35</v>
      </c>
      <c r="C18" s="150"/>
      <c r="D18" s="150"/>
      <c r="E18" s="150"/>
      <c r="F18" s="150"/>
      <c r="G18" s="150"/>
      <c r="H18" s="150"/>
      <c r="I18" s="150"/>
      <c r="J18" s="150"/>
      <c r="K18" s="150"/>
      <c r="L18" s="150"/>
    </row>
    <row r="19" spans="2:17">
      <c r="B19" s="196" t="s">
        <v>69</v>
      </c>
      <c r="C19" s="150"/>
      <c r="D19" s="150"/>
      <c r="E19" s="150"/>
      <c r="F19" s="150"/>
      <c r="G19" s="150"/>
      <c r="H19" s="150"/>
      <c r="I19" s="150"/>
      <c r="J19" s="150"/>
      <c r="K19" s="150"/>
      <c r="L19" s="150"/>
    </row>
    <row r="20" spans="2:17">
      <c r="F20" s="84"/>
      <c r="G20" s="84"/>
      <c r="Q20" s="156"/>
    </row>
    <row r="21" spans="2:17" ht="15.75" thickBot="1">
      <c r="B21" s="152" t="s">
        <v>21</v>
      </c>
      <c r="E21" s="153"/>
      <c r="F21" s="154"/>
      <c r="G21" s="154"/>
      <c r="H21" s="153"/>
    </row>
    <row r="22" spans="2:17" ht="47.25" customHeight="1" thickBot="1">
      <c r="B22" s="57" t="s">
        <v>0</v>
      </c>
      <c r="C22" s="57" t="s">
        <v>1</v>
      </c>
      <c r="D22" s="57" t="s">
        <v>2</v>
      </c>
      <c r="E22" s="154" t="s">
        <v>110</v>
      </c>
      <c r="F22" s="160" t="s">
        <v>143</v>
      </c>
      <c r="G22" s="160" t="s">
        <v>144</v>
      </c>
      <c r="H22" s="172" t="s">
        <v>156</v>
      </c>
      <c r="I22" s="171" t="s">
        <v>155</v>
      </c>
      <c r="J22" s="57" t="s">
        <v>141</v>
      </c>
      <c r="K22" s="57" t="s">
        <v>142</v>
      </c>
      <c r="L22" s="45"/>
    </row>
    <row r="23" spans="2:17">
      <c r="B23" s="173" t="s">
        <v>135</v>
      </c>
      <c r="C23" s="58">
        <v>221</v>
      </c>
      <c r="D23" s="58">
        <v>3704</v>
      </c>
      <c r="E23" s="58">
        <v>7</v>
      </c>
      <c r="F23" s="144">
        <f t="shared" ref="F23:F34" si="4">SUM(C23/J23)*10000</f>
        <v>161.65606027357177</v>
      </c>
      <c r="G23" s="144">
        <f t="shared" ref="G23:G34" si="5">SUM(D23/K23)*10000</f>
        <v>18.933270699511255</v>
      </c>
      <c r="H23" s="144">
        <f t="shared" ref="H23:H34" si="6">F23-G23</f>
        <v>142.72278957406053</v>
      </c>
      <c r="I23" s="144">
        <f t="shared" ref="I23:I34" si="7">F23/G23</f>
        <v>8.5382004429770699</v>
      </c>
      <c r="J23" s="162">
        <v>13671</v>
      </c>
      <c r="K23" s="162">
        <v>1956344.5</v>
      </c>
      <c r="L23" s="175"/>
    </row>
    <row r="24" spans="2:17">
      <c r="B24" s="173" t="s">
        <v>136</v>
      </c>
      <c r="C24" s="58">
        <v>232</v>
      </c>
      <c r="D24" s="58">
        <v>3759</v>
      </c>
      <c r="E24" s="58">
        <v>12</v>
      </c>
      <c r="F24" s="144">
        <f t="shared" si="4"/>
        <v>164.68500443655725</v>
      </c>
      <c r="G24" s="144">
        <f t="shared" si="5"/>
        <v>18.739474935765326</v>
      </c>
      <c r="H24" s="144">
        <f t="shared" si="6"/>
        <v>145.94552950079193</v>
      </c>
      <c r="I24" s="144">
        <f t="shared" si="7"/>
        <v>8.7881333389041121</v>
      </c>
      <c r="J24" s="162">
        <v>14087.5</v>
      </c>
      <c r="K24" s="162">
        <v>2005926</v>
      </c>
      <c r="L24" s="175"/>
    </row>
    <row r="25" spans="2:17">
      <c r="B25" s="173" t="s">
        <v>123</v>
      </c>
      <c r="C25" s="58">
        <v>247</v>
      </c>
      <c r="D25" s="58">
        <v>3817</v>
      </c>
      <c r="E25" s="58">
        <v>100</v>
      </c>
      <c r="F25" s="144">
        <f t="shared" si="4"/>
        <v>170.15120724692594</v>
      </c>
      <c r="G25" s="144">
        <f t="shared" si="5"/>
        <v>18.614953801556887</v>
      </c>
      <c r="H25" s="144">
        <f t="shared" si="6"/>
        <v>151.53625344536906</v>
      </c>
      <c r="I25" s="144">
        <f t="shared" si="7"/>
        <v>9.1405656474256265</v>
      </c>
      <c r="J25" s="162">
        <v>14516.5</v>
      </c>
      <c r="K25" s="162">
        <v>2050502</v>
      </c>
      <c r="L25" s="175"/>
    </row>
    <row r="26" spans="2:17">
      <c r="B26" s="173" t="s">
        <v>124</v>
      </c>
      <c r="C26" s="58">
        <v>261</v>
      </c>
      <c r="D26" s="58">
        <v>3969</v>
      </c>
      <c r="E26" s="58">
        <v>42</v>
      </c>
      <c r="F26" s="144">
        <f t="shared" si="4"/>
        <v>174.56442497408287</v>
      </c>
      <c r="G26" s="144">
        <f t="shared" si="5"/>
        <v>19.05044407837897</v>
      </c>
      <c r="H26" s="144">
        <f t="shared" si="6"/>
        <v>155.5139808957039</v>
      </c>
      <c r="I26" s="144">
        <f t="shared" si="7"/>
        <v>9.1632732683750024</v>
      </c>
      <c r="J26" s="162">
        <v>14951.5</v>
      </c>
      <c r="K26" s="162">
        <v>2083416</v>
      </c>
      <c r="L26" s="175"/>
    </row>
    <row r="27" spans="2:17">
      <c r="B27" s="173" t="s">
        <v>125</v>
      </c>
      <c r="C27" s="58">
        <v>293</v>
      </c>
      <c r="D27" s="58">
        <v>4167</v>
      </c>
      <c r="E27" s="58">
        <v>45</v>
      </c>
      <c r="F27" s="144">
        <f t="shared" si="4"/>
        <v>191.01013722741939</v>
      </c>
      <c r="G27" s="144">
        <f t="shared" si="5"/>
        <v>19.655219989174771</v>
      </c>
      <c r="H27" s="144">
        <f t="shared" si="6"/>
        <v>171.35491723824461</v>
      </c>
      <c r="I27" s="144">
        <f t="shared" si="7"/>
        <v>9.7180360908002736</v>
      </c>
      <c r="J27" s="162">
        <v>15339.5</v>
      </c>
      <c r="K27" s="162">
        <v>2120047.5</v>
      </c>
      <c r="L27" s="175"/>
    </row>
    <row r="28" spans="2:17">
      <c r="B28" s="173" t="s">
        <v>126</v>
      </c>
      <c r="C28" s="58">
        <v>344</v>
      </c>
      <c r="D28" s="58">
        <v>4375</v>
      </c>
      <c r="E28" s="58">
        <v>58</v>
      </c>
      <c r="F28" s="144">
        <f t="shared" si="4"/>
        <v>218.91307114674814</v>
      </c>
      <c r="G28" s="144">
        <f t="shared" si="5"/>
        <v>20.203858082559197</v>
      </c>
      <c r="H28" s="144">
        <f t="shared" si="6"/>
        <v>198.70921306418893</v>
      </c>
      <c r="I28" s="144">
        <f t="shared" si="7"/>
        <v>10.835211287477955</v>
      </c>
      <c r="J28" s="162">
        <v>15714</v>
      </c>
      <c r="K28" s="162">
        <v>2165428</v>
      </c>
      <c r="L28" s="175"/>
    </row>
    <row r="29" spans="2:17">
      <c r="B29" s="173" t="s">
        <v>127</v>
      </c>
      <c r="C29" s="58">
        <v>411</v>
      </c>
      <c r="D29" s="58">
        <v>4915</v>
      </c>
      <c r="E29" s="58">
        <v>71</v>
      </c>
      <c r="F29" s="144">
        <f t="shared" si="4"/>
        <v>255.43816034804226</v>
      </c>
      <c r="G29" s="144">
        <f t="shared" si="5"/>
        <v>22.21951479179998</v>
      </c>
      <c r="H29" s="144">
        <f t="shared" si="6"/>
        <v>233.21864555624228</v>
      </c>
      <c r="I29" s="144">
        <f t="shared" si="7"/>
        <v>11.496117837924645</v>
      </c>
      <c r="J29" s="162">
        <v>16090</v>
      </c>
      <c r="K29" s="162">
        <v>2212019.5</v>
      </c>
      <c r="L29" s="175"/>
    </row>
    <row r="30" spans="2:17">
      <c r="B30" s="173" t="s">
        <v>25</v>
      </c>
      <c r="C30" s="58">
        <v>464</v>
      </c>
      <c r="D30" s="58">
        <v>5391</v>
      </c>
      <c r="E30" s="58">
        <v>60</v>
      </c>
      <c r="F30" s="144">
        <f t="shared" si="4"/>
        <v>282.41881980583702</v>
      </c>
      <c r="G30" s="144">
        <f t="shared" si="5"/>
        <v>23.863411516143323</v>
      </c>
      <c r="H30" s="144">
        <f t="shared" si="6"/>
        <v>258.55540828969367</v>
      </c>
      <c r="I30" s="144">
        <f t="shared" si="7"/>
        <v>11.834804911057413</v>
      </c>
      <c r="J30" s="162">
        <v>16429.5</v>
      </c>
      <c r="K30" s="162">
        <v>2259107</v>
      </c>
      <c r="L30" s="175"/>
    </row>
    <row r="31" spans="2:17">
      <c r="B31" s="173" t="s">
        <v>133</v>
      </c>
      <c r="C31" s="58">
        <v>463</v>
      </c>
      <c r="D31" s="58">
        <v>5342</v>
      </c>
      <c r="E31" s="58">
        <v>86</v>
      </c>
      <c r="F31" s="144">
        <f t="shared" si="4"/>
        <v>276.13765133893958</v>
      </c>
      <c r="G31" s="144">
        <f t="shared" si="5"/>
        <v>23.113944129330779</v>
      </c>
      <c r="H31" s="144">
        <f t="shared" si="6"/>
        <v>253.0237072096088</v>
      </c>
      <c r="I31" s="144">
        <f t="shared" si="7"/>
        <v>11.946799291105435</v>
      </c>
      <c r="J31" s="162">
        <v>16767</v>
      </c>
      <c r="K31" s="162">
        <v>2311159</v>
      </c>
      <c r="L31" s="175"/>
    </row>
    <row r="32" spans="2:17">
      <c r="B32" s="173" t="s">
        <v>129</v>
      </c>
      <c r="C32" s="58">
        <v>524</v>
      </c>
      <c r="D32" s="58">
        <v>5779</v>
      </c>
      <c r="E32" s="58">
        <v>79</v>
      </c>
      <c r="F32" s="144">
        <f t="shared" si="4"/>
        <v>303.59212050984934</v>
      </c>
      <c r="G32" s="144">
        <f t="shared" si="5"/>
        <v>24.38909104107108</v>
      </c>
      <c r="H32" s="144">
        <f t="shared" si="6"/>
        <v>279.20302946877825</v>
      </c>
      <c r="I32" s="144">
        <f t="shared" si="7"/>
        <v>12.447865318088406</v>
      </c>
      <c r="J32" s="162">
        <v>17260</v>
      </c>
      <c r="K32" s="162">
        <v>2369502</v>
      </c>
      <c r="L32" s="175"/>
    </row>
    <row r="33" spans="2:12">
      <c r="B33" s="173" t="s">
        <v>130</v>
      </c>
      <c r="C33" s="58">
        <v>574</v>
      </c>
      <c r="D33" s="58">
        <v>6097</v>
      </c>
      <c r="E33" s="58">
        <v>74</v>
      </c>
      <c r="F33" s="144">
        <f t="shared" si="4"/>
        <v>320.5987488829312</v>
      </c>
      <c r="G33" s="144">
        <f t="shared" si="5"/>
        <v>25.095554090241919</v>
      </c>
      <c r="H33" s="144">
        <f t="shared" si="6"/>
        <v>295.50319479268927</v>
      </c>
      <c r="I33" s="144">
        <f t="shared" si="7"/>
        <v>12.775121351378804</v>
      </c>
      <c r="J33" s="162">
        <v>17904</v>
      </c>
      <c r="K33" s="162">
        <v>2429514</v>
      </c>
      <c r="L33" s="175"/>
    </row>
    <row r="34" spans="2:12">
      <c r="B34" s="185" t="s">
        <v>134</v>
      </c>
      <c r="C34" s="186">
        <v>687</v>
      </c>
      <c r="D34" s="186">
        <v>6696</v>
      </c>
      <c r="E34" s="186">
        <v>74</v>
      </c>
      <c r="F34" s="187">
        <f t="shared" si="4"/>
        <v>370.09104131875233</v>
      </c>
      <c r="G34" s="187">
        <f t="shared" si="5"/>
        <v>26.905051206387782</v>
      </c>
      <c r="H34" s="187">
        <f t="shared" si="6"/>
        <v>343.18599011236455</v>
      </c>
      <c r="I34" s="187">
        <f t="shared" si="7"/>
        <v>13.755448316369884</v>
      </c>
      <c r="J34" s="188">
        <v>18563</v>
      </c>
      <c r="K34" s="188">
        <v>2488752</v>
      </c>
      <c r="L34" s="175"/>
    </row>
    <row r="35" spans="2:12">
      <c r="B35" s="29" t="s">
        <v>79</v>
      </c>
    </row>
    <row r="36" spans="2:12">
      <c r="B36" s="196" t="s">
        <v>146</v>
      </c>
      <c r="C36" s="150"/>
      <c r="D36" s="150"/>
      <c r="E36" s="150"/>
      <c r="F36" s="150"/>
      <c r="G36" s="150"/>
      <c r="H36" s="150"/>
      <c r="I36" s="150"/>
      <c r="J36" s="150"/>
      <c r="K36" s="150"/>
    </row>
    <row r="37" spans="2:12" ht="15" customHeight="1">
      <c r="B37" s="196" t="s">
        <v>145</v>
      </c>
      <c r="C37" s="196"/>
      <c r="D37" s="196"/>
      <c r="E37" s="196"/>
      <c r="F37" s="196"/>
      <c r="G37" s="196"/>
      <c r="H37" s="196"/>
      <c r="I37" s="196"/>
      <c r="J37" s="196"/>
      <c r="K37" s="196"/>
      <c r="L37" s="169"/>
    </row>
    <row r="38" spans="2:12">
      <c r="B38" s="196" t="s">
        <v>35</v>
      </c>
      <c r="C38" s="150"/>
      <c r="D38" s="150"/>
      <c r="E38" s="150"/>
      <c r="F38" s="150"/>
      <c r="G38" s="150"/>
      <c r="H38" s="150"/>
      <c r="I38" s="150"/>
      <c r="J38" s="150"/>
      <c r="K38" s="150"/>
    </row>
    <row r="39" spans="2:12" ht="14.25" customHeight="1">
      <c r="B39" s="196" t="s">
        <v>69</v>
      </c>
      <c r="C39" s="150"/>
      <c r="D39" s="150"/>
      <c r="E39" s="150"/>
      <c r="F39" s="150"/>
      <c r="G39" s="150"/>
      <c r="H39" s="150"/>
      <c r="I39" s="150"/>
      <c r="J39" s="150"/>
      <c r="K39" s="150"/>
    </row>
  </sheetData>
  <pageMargins left="0.7" right="0.7" top="0.75" bottom="0.75" header="0.3" footer="0.3"/>
  <pageSetup paperSize="9" scale="76" orientation="landscape" r:id="rId1"/>
  <headerFooter>
    <oddFooter>&amp;L&amp;1#&amp;"Calibri"&amp;11&amp;K000000OFFICIAL: Sensitive</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EC3FF0-5FA1-4F02-A33B-D55003D8A8E2}">
  <sheetPr>
    <tabColor rgb="FF009999"/>
  </sheetPr>
  <dimension ref="A1:H16"/>
  <sheetViews>
    <sheetView showGridLines="0" zoomScaleNormal="100" zoomScaleSheetLayoutView="160" workbookViewId="0">
      <selection activeCell="F31" sqref="F31"/>
    </sheetView>
  </sheetViews>
  <sheetFormatPr defaultRowHeight="15"/>
  <cols>
    <col min="1" max="1" width="5.7109375" customWidth="1"/>
    <col min="3" max="3" width="15.28515625" customWidth="1"/>
    <col min="4" max="4" width="15.7109375" customWidth="1"/>
    <col min="5" max="5" width="15.42578125" customWidth="1"/>
    <col min="6" max="6" width="16" customWidth="1"/>
  </cols>
  <sheetData>
    <row r="1" spans="1:8" ht="15.75" thickBot="1">
      <c r="A1" s="1"/>
      <c r="B1" s="9" t="s">
        <v>204</v>
      </c>
    </row>
    <row r="2" spans="1:8" ht="60.75" thickBot="1">
      <c r="B2" s="3" t="s">
        <v>0</v>
      </c>
      <c r="C2" s="3" t="s">
        <v>67</v>
      </c>
      <c r="D2" s="3" t="s">
        <v>68</v>
      </c>
      <c r="E2" s="3" t="s">
        <v>16</v>
      </c>
      <c r="F2" s="3" t="s">
        <v>17</v>
      </c>
      <c r="G2" s="3" t="s">
        <v>13</v>
      </c>
      <c r="H2" s="3" t="s">
        <v>4</v>
      </c>
    </row>
    <row r="3" spans="1:8">
      <c r="B3" s="12" t="s">
        <v>135</v>
      </c>
      <c r="C3" s="4">
        <v>101</v>
      </c>
      <c r="D3" s="4">
        <v>949</v>
      </c>
      <c r="E3" s="11">
        <v>0.51300000000000001</v>
      </c>
      <c r="F3" s="11">
        <v>0.34899999999999998</v>
      </c>
      <c r="G3" s="11">
        <f>E3-F3</f>
        <v>0.16400000000000003</v>
      </c>
      <c r="H3" s="8">
        <f>E3/F3</f>
        <v>1.4699140401146134</v>
      </c>
    </row>
    <row r="4" spans="1:8">
      <c r="B4" s="12" t="s">
        <v>136</v>
      </c>
      <c r="C4" s="4">
        <v>96</v>
      </c>
      <c r="D4" s="4">
        <v>976</v>
      </c>
      <c r="E4" s="11">
        <v>0.503</v>
      </c>
      <c r="F4" s="11">
        <v>0.33600000000000002</v>
      </c>
      <c r="G4" s="11">
        <f t="shared" ref="G4:G13" si="0">E4-F4</f>
        <v>0.16699999999999998</v>
      </c>
      <c r="H4" s="8">
        <f t="shared" ref="H4:H14" si="1">E4/F4</f>
        <v>1.4970238095238095</v>
      </c>
    </row>
    <row r="5" spans="1:8">
      <c r="B5" s="12" t="s">
        <v>123</v>
      </c>
      <c r="C5" s="4">
        <v>84</v>
      </c>
      <c r="D5" s="5">
        <v>1000</v>
      </c>
      <c r="E5" s="11">
        <v>0.45200000000000001</v>
      </c>
      <c r="F5" s="11">
        <v>0.32800000000000001</v>
      </c>
      <c r="G5" s="11">
        <f t="shared" si="0"/>
        <v>0.124</v>
      </c>
      <c r="H5" s="8">
        <f t="shared" si="1"/>
        <v>1.3780487804878048</v>
      </c>
    </row>
    <row r="6" spans="1:8">
      <c r="B6" s="12" t="s">
        <v>124</v>
      </c>
      <c r="C6" s="4">
        <v>127</v>
      </c>
      <c r="D6" s="5">
        <v>1110</v>
      </c>
      <c r="E6" s="11">
        <v>0.55000000000000004</v>
      </c>
      <c r="F6" s="11">
        <v>0.36299999999999999</v>
      </c>
      <c r="G6" s="11">
        <f t="shared" si="0"/>
        <v>0.18700000000000006</v>
      </c>
      <c r="H6" s="8">
        <f t="shared" si="1"/>
        <v>1.5151515151515154</v>
      </c>
    </row>
    <row r="7" spans="1:8">
      <c r="B7" s="12" t="s">
        <v>125</v>
      </c>
      <c r="C7" s="4">
        <v>115</v>
      </c>
      <c r="D7" s="5">
        <v>1125</v>
      </c>
      <c r="E7" s="11">
        <v>0.53700000000000003</v>
      </c>
      <c r="F7" s="11">
        <v>0.34799999999999998</v>
      </c>
      <c r="G7" s="11">
        <f t="shared" si="0"/>
        <v>0.18900000000000006</v>
      </c>
      <c r="H7" s="8">
        <f t="shared" si="1"/>
        <v>1.5431034482758623</v>
      </c>
    </row>
    <row r="8" spans="1:8">
      <c r="B8" s="12" t="s">
        <v>126</v>
      </c>
      <c r="C8" s="4">
        <v>139</v>
      </c>
      <c r="D8" s="5">
        <v>1141</v>
      </c>
      <c r="E8" s="11">
        <v>0.51100000000000001</v>
      </c>
      <c r="F8" s="11">
        <v>0.36799999999999999</v>
      </c>
      <c r="G8" s="11">
        <f t="shared" si="0"/>
        <v>0.14300000000000002</v>
      </c>
      <c r="H8" s="8">
        <f t="shared" si="1"/>
        <v>1.3885869565217392</v>
      </c>
    </row>
    <row r="9" spans="1:8">
      <c r="B9" s="12" t="s">
        <v>127</v>
      </c>
      <c r="C9" s="4">
        <v>163</v>
      </c>
      <c r="D9" s="5">
        <v>1296</v>
      </c>
      <c r="E9" s="11">
        <v>0.56999999999999995</v>
      </c>
      <c r="F9" s="11">
        <v>0.38900000000000001</v>
      </c>
      <c r="G9" s="11">
        <f t="shared" si="0"/>
        <v>0.18099999999999994</v>
      </c>
      <c r="H9" s="8">
        <f t="shared" si="1"/>
        <v>1.4652956298200512</v>
      </c>
    </row>
    <row r="10" spans="1:8">
      <c r="B10" s="12" t="s">
        <v>25</v>
      </c>
      <c r="C10" s="4">
        <v>240</v>
      </c>
      <c r="D10" s="5">
        <v>1468</v>
      </c>
      <c r="E10" s="11">
        <v>0.60599999999999998</v>
      </c>
      <c r="F10" s="11">
        <v>0.42799999999999999</v>
      </c>
      <c r="G10" s="11">
        <f t="shared" si="0"/>
        <v>0.17799999999999999</v>
      </c>
      <c r="H10" s="8">
        <f t="shared" si="1"/>
        <v>1.4158878504672896</v>
      </c>
    </row>
    <row r="11" spans="1:8">
      <c r="B11" s="12" t="s">
        <v>133</v>
      </c>
      <c r="C11" s="4">
        <v>185</v>
      </c>
      <c r="D11" s="5">
        <v>1494</v>
      </c>
      <c r="E11" s="11">
        <v>0.55800000000000005</v>
      </c>
      <c r="F11" s="11">
        <v>0.42299999999999999</v>
      </c>
      <c r="G11" s="11">
        <f t="shared" si="0"/>
        <v>0.13500000000000006</v>
      </c>
      <c r="H11" s="8">
        <f t="shared" si="1"/>
        <v>1.3191489361702129</v>
      </c>
    </row>
    <row r="12" spans="1:8">
      <c r="B12" s="12" t="s">
        <v>129</v>
      </c>
      <c r="C12" s="4">
        <v>247</v>
      </c>
      <c r="D12" s="5">
        <v>1780</v>
      </c>
      <c r="E12" s="11">
        <v>0.54600000000000004</v>
      </c>
      <c r="F12" s="11">
        <v>0.43099999999999999</v>
      </c>
      <c r="G12" s="11">
        <f t="shared" si="0"/>
        <v>0.11500000000000005</v>
      </c>
      <c r="H12" s="8">
        <f t="shared" si="1"/>
        <v>1.2668213457076567</v>
      </c>
    </row>
    <row r="13" spans="1:8" s="23" customFormat="1">
      <c r="B13" s="12" t="s">
        <v>130</v>
      </c>
      <c r="C13" s="4">
        <v>251</v>
      </c>
      <c r="D13" s="5">
        <v>1815</v>
      </c>
      <c r="E13" s="11">
        <v>0.54500000000000004</v>
      </c>
      <c r="F13" s="11">
        <v>0.438</v>
      </c>
      <c r="G13" s="11">
        <f t="shared" si="0"/>
        <v>0.10700000000000004</v>
      </c>
      <c r="H13" s="8">
        <f t="shared" si="1"/>
        <v>1.2442922374429224</v>
      </c>
    </row>
    <row r="14" spans="1:8" ht="15.75" thickBot="1">
      <c r="A14" s="25"/>
      <c r="B14" s="116" t="s">
        <v>134</v>
      </c>
      <c r="C14" s="114">
        <v>265</v>
      </c>
      <c r="D14" s="71">
        <v>1862</v>
      </c>
      <c r="E14" s="115">
        <v>0.51900000000000002</v>
      </c>
      <c r="F14" s="115">
        <v>0.434</v>
      </c>
      <c r="G14" s="115">
        <f>E14-F14</f>
        <v>8.500000000000002E-2</v>
      </c>
      <c r="H14" s="70">
        <f t="shared" si="1"/>
        <v>1.195852534562212</v>
      </c>
    </row>
    <row r="15" spans="1:8">
      <c r="B15" s="26" t="s">
        <v>78</v>
      </c>
    </row>
    <row r="16" spans="1:8">
      <c r="B16" s="20"/>
    </row>
  </sheetData>
  <pageMargins left="0.7" right="0.7" top="0.75" bottom="0.75" header="0.3" footer="0.3"/>
  <pageSetup paperSize="9" orientation="landscape" r:id="rId1"/>
  <headerFooter>
    <oddFooter>&amp;L&amp;1#&amp;"Calibri"&amp;11&amp;K000000OFFICIAL: Sensitive</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71704-93AF-4C50-80B4-EB372E71DB82}">
  <sheetPr>
    <tabColor rgb="FF009999"/>
  </sheetPr>
  <dimension ref="A1:I17"/>
  <sheetViews>
    <sheetView showGridLines="0" zoomScaleNormal="100" zoomScaleSheetLayoutView="160" workbookViewId="0">
      <selection activeCell="I31" sqref="I31"/>
    </sheetView>
  </sheetViews>
  <sheetFormatPr defaultRowHeight="15"/>
  <cols>
    <col min="1" max="1" width="6.85546875" customWidth="1"/>
    <col min="3" max="3" width="13.28515625" customWidth="1"/>
    <col min="4" max="4" width="15.28515625" customWidth="1"/>
    <col min="5" max="5" width="14.85546875" bestFit="1" customWidth="1"/>
    <col min="6" max="6" width="16.140625" customWidth="1"/>
    <col min="7" max="7" width="19.28515625" customWidth="1"/>
    <col min="8" max="8" width="20.28515625" customWidth="1"/>
    <col min="9" max="9" width="18.7109375" customWidth="1"/>
  </cols>
  <sheetData>
    <row r="1" spans="1:9" ht="15.75" thickBot="1">
      <c r="A1" s="1"/>
      <c r="B1" s="9" t="s">
        <v>22</v>
      </c>
    </row>
    <row r="2" spans="1:9" ht="57.75" customHeight="1" thickBot="1">
      <c r="B2" s="3" t="s">
        <v>0</v>
      </c>
      <c r="C2" s="3" t="s">
        <v>97</v>
      </c>
      <c r="D2" s="3" t="s">
        <v>98</v>
      </c>
      <c r="E2" s="3" t="s">
        <v>99</v>
      </c>
      <c r="F2" s="3" t="s">
        <v>100</v>
      </c>
      <c r="G2" s="3" t="s">
        <v>109</v>
      </c>
      <c r="H2" s="3" t="s">
        <v>107</v>
      </c>
      <c r="I2" s="3" t="s">
        <v>108</v>
      </c>
    </row>
    <row r="3" spans="1:9">
      <c r="B3" s="12" t="s">
        <v>135</v>
      </c>
      <c r="C3" s="47">
        <v>221</v>
      </c>
      <c r="D3" s="46">
        <v>49</v>
      </c>
      <c r="E3" s="46">
        <v>3704</v>
      </c>
      <c r="F3" s="4">
        <v>713</v>
      </c>
      <c r="G3" s="11">
        <f>D3/C3</f>
        <v>0.22171945701357465</v>
      </c>
      <c r="H3" s="11">
        <f>F3/E3</f>
        <v>0.19249460043196545</v>
      </c>
      <c r="I3" s="11">
        <f>D3/SUM(C3+E3)</f>
        <v>1.2484076433121018E-2</v>
      </c>
    </row>
    <row r="4" spans="1:9">
      <c r="B4" s="12" t="s">
        <v>136</v>
      </c>
      <c r="C4" s="47">
        <v>232</v>
      </c>
      <c r="D4" s="46">
        <v>43</v>
      </c>
      <c r="E4" s="46">
        <v>3759</v>
      </c>
      <c r="F4" s="4">
        <v>715</v>
      </c>
      <c r="G4" s="11">
        <f t="shared" ref="G4:G12" si="0">D4/C4</f>
        <v>0.18534482758620691</v>
      </c>
      <c r="H4" s="11">
        <f t="shared" ref="H4:H12" si="1">F4/E4</f>
        <v>0.19021016227720139</v>
      </c>
      <c r="I4" s="11">
        <f t="shared" ref="I4:I12" si="2">D4/SUM(C4+E4)</f>
        <v>1.0774242044600351E-2</v>
      </c>
    </row>
    <row r="5" spans="1:9">
      <c r="B5" s="12" t="s">
        <v>123</v>
      </c>
      <c r="C5" s="47">
        <v>247</v>
      </c>
      <c r="D5" s="46">
        <v>50</v>
      </c>
      <c r="E5" s="46">
        <v>3817</v>
      </c>
      <c r="F5" s="4">
        <v>706</v>
      </c>
      <c r="G5" s="11">
        <f t="shared" si="0"/>
        <v>0.20242914979757085</v>
      </c>
      <c r="H5" s="11">
        <f t="shared" si="1"/>
        <v>0.18496201205134924</v>
      </c>
      <c r="I5" s="11">
        <f t="shared" si="2"/>
        <v>1.2303149606299213E-2</v>
      </c>
    </row>
    <row r="6" spans="1:9">
      <c r="B6" s="12" t="s">
        <v>124</v>
      </c>
      <c r="C6" s="47">
        <v>261</v>
      </c>
      <c r="D6" s="46">
        <v>51</v>
      </c>
      <c r="E6" s="46">
        <v>3969</v>
      </c>
      <c r="F6" s="4">
        <v>714</v>
      </c>
      <c r="G6" s="11">
        <f t="shared" si="0"/>
        <v>0.19540229885057472</v>
      </c>
      <c r="H6" s="11">
        <f t="shared" si="1"/>
        <v>0.17989417989417988</v>
      </c>
      <c r="I6" s="11">
        <f t="shared" si="2"/>
        <v>1.2056737588652482E-2</v>
      </c>
    </row>
    <row r="7" spans="1:9">
      <c r="B7" s="12" t="s">
        <v>125</v>
      </c>
      <c r="C7" s="47">
        <v>293</v>
      </c>
      <c r="D7" s="46">
        <v>61</v>
      </c>
      <c r="E7" s="46">
        <v>4167</v>
      </c>
      <c r="F7" s="4">
        <v>785</v>
      </c>
      <c r="G7" s="11">
        <f t="shared" si="0"/>
        <v>0.20819112627986347</v>
      </c>
      <c r="H7" s="11">
        <f t="shared" si="1"/>
        <v>0.18838492920566355</v>
      </c>
      <c r="I7" s="11">
        <f t="shared" si="2"/>
        <v>1.3677130044843049E-2</v>
      </c>
    </row>
    <row r="8" spans="1:9">
      <c r="B8" s="12" t="s">
        <v>126</v>
      </c>
      <c r="C8" s="47">
        <v>344</v>
      </c>
      <c r="D8" s="46">
        <v>72</v>
      </c>
      <c r="E8" s="46">
        <v>4375</v>
      </c>
      <c r="F8" s="4">
        <v>840</v>
      </c>
      <c r="G8" s="11">
        <f t="shared" si="0"/>
        <v>0.20930232558139536</v>
      </c>
      <c r="H8" s="11">
        <f t="shared" si="1"/>
        <v>0.192</v>
      </c>
      <c r="I8" s="11">
        <f t="shared" si="2"/>
        <v>1.5257469802924348E-2</v>
      </c>
    </row>
    <row r="9" spans="1:9">
      <c r="B9" s="12" t="s">
        <v>127</v>
      </c>
      <c r="C9" s="47">
        <v>411</v>
      </c>
      <c r="D9" s="46">
        <v>80</v>
      </c>
      <c r="E9" s="46">
        <v>4915</v>
      </c>
      <c r="F9" s="4">
        <v>829</v>
      </c>
      <c r="G9" s="11">
        <f t="shared" si="0"/>
        <v>0.19464720194647203</v>
      </c>
      <c r="H9" s="11">
        <f t="shared" si="1"/>
        <v>0.1686673448626653</v>
      </c>
      <c r="I9" s="11">
        <f t="shared" si="2"/>
        <v>1.5020653398422831E-2</v>
      </c>
    </row>
    <row r="10" spans="1:9">
      <c r="B10" s="12" t="s">
        <v>25</v>
      </c>
      <c r="C10" s="47">
        <v>464</v>
      </c>
      <c r="D10" s="46">
        <v>108</v>
      </c>
      <c r="E10" s="46">
        <v>5391</v>
      </c>
      <c r="F10" s="4">
        <v>1158</v>
      </c>
      <c r="G10" s="11">
        <f t="shared" si="0"/>
        <v>0.23275862068965517</v>
      </c>
      <c r="H10" s="11">
        <f t="shared" si="1"/>
        <v>0.21480244852531999</v>
      </c>
      <c r="I10" s="11">
        <f t="shared" si="2"/>
        <v>1.8445772843723313E-2</v>
      </c>
    </row>
    <row r="11" spans="1:9">
      <c r="B11" s="12" t="s">
        <v>133</v>
      </c>
      <c r="C11" s="47">
        <v>463</v>
      </c>
      <c r="D11" s="46">
        <v>140</v>
      </c>
      <c r="E11" s="46">
        <v>5342</v>
      </c>
      <c r="F11" s="4">
        <v>1349</v>
      </c>
      <c r="G11" s="11">
        <f t="shared" si="0"/>
        <v>0.30237580993520519</v>
      </c>
      <c r="H11" s="11">
        <f t="shared" si="1"/>
        <v>0.25252714339198801</v>
      </c>
      <c r="I11" s="11">
        <f t="shared" si="2"/>
        <v>2.4117140396210164E-2</v>
      </c>
    </row>
    <row r="12" spans="1:9">
      <c r="B12" s="12" t="s">
        <v>129</v>
      </c>
      <c r="C12" s="47">
        <v>524</v>
      </c>
      <c r="D12" s="46">
        <v>202</v>
      </c>
      <c r="E12" s="46">
        <v>5779</v>
      </c>
      <c r="F12" s="4">
        <v>1723</v>
      </c>
      <c r="G12" s="11">
        <f t="shared" si="0"/>
        <v>0.38549618320610685</v>
      </c>
      <c r="H12" s="11">
        <f t="shared" si="1"/>
        <v>0.29814846859318223</v>
      </c>
      <c r="I12" s="11">
        <f t="shared" si="2"/>
        <v>3.204823100111058E-2</v>
      </c>
    </row>
    <row r="13" spans="1:9" s="23" customFormat="1">
      <c r="B13" s="12" t="s">
        <v>130</v>
      </c>
      <c r="C13" s="47">
        <v>574</v>
      </c>
      <c r="D13" s="46">
        <v>218</v>
      </c>
      <c r="E13" s="46">
        <v>6097</v>
      </c>
      <c r="F13" s="4">
        <v>1914</v>
      </c>
      <c r="G13" s="11">
        <v>0.37979094076655051</v>
      </c>
      <c r="H13" s="11">
        <v>0.31392488108906019</v>
      </c>
      <c r="I13" s="11">
        <v>3.2678758806775593E-2</v>
      </c>
    </row>
    <row r="14" spans="1:9" ht="15.75" thickBot="1">
      <c r="B14" s="116" t="s">
        <v>134</v>
      </c>
      <c r="C14" s="189">
        <v>687</v>
      </c>
      <c r="D14" s="190">
        <v>301</v>
      </c>
      <c r="E14" s="190">
        <v>6696</v>
      </c>
      <c r="F14" s="114">
        <v>2340</v>
      </c>
      <c r="G14" s="115">
        <f t="shared" ref="G14" si="3">D14/C14</f>
        <v>0.438136826783115</v>
      </c>
      <c r="H14" s="115">
        <f t="shared" ref="H14" si="4">F14/E14</f>
        <v>0.34946236559139787</v>
      </c>
      <c r="I14" s="115">
        <f t="shared" ref="I14" si="5">D14/SUM(C14+E14)</f>
        <v>4.0769334958688883E-2</v>
      </c>
    </row>
    <row r="15" spans="1:9">
      <c r="B15" s="26" t="s">
        <v>78</v>
      </c>
    </row>
    <row r="16" spans="1:9">
      <c r="B16" s="29" t="s">
        <v>106</v>
      </c>
    </row>
    <row r="17" spans="2:2">
      <c r="B17" s="29"/>
    </row>
  </sheetData>
  <pageMargins left="0.7" right="0.7" top="0.75" bottom="0.75" header="0.3" footer="0.3"/>
  <pageSetup paperSize="9" scale="96" orientation="landscape" r:id="rId1"/>
  <headerFooter>
    <oddFooter>&amp;L&amp;1#&amp;"Calibri"&amp;11&amp;K000000OFFICIAL: Sensitive</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8D2786-0061-43A5-8287-A220A769B007}">
  <sheetPr>
    <tabColor rgb="FF009999"/>
  </sheetPr>
  <dimension ref="A1:L8"/>
  <sheetViews>
    <sheetView showGridLines="0" zoomScaleNormal="100" zoomScaleSheetLayoutView="175" workbookViewId="0">
      <selection activeCell="E18" sqref="E18"/>
    </sheetView>
  </sheetViews>
  <sheetFormatPr defaultRowHeight="15"/>
  <cols>
    <col min="1" max="1" width="4.85546875" style="22" customWidth="1"/>
    <col min="2" max="2" width="74" customWidth="1"/>
    <col min="3" max="3" width="8.85546875" customWidth="1"/>
  </cols>
  <sheetData>
    <row r="1" spans="1:12" s="121" customFormat="1">
      <c r="A1" s="139"/>
      <c r="B1" s="140" t="s">
        <v>205</v>
      </c>
    </row>
    <row r="2" spans="1:12">
      <c r="B2" s="117"/>
      <c r="C2" s="118" t="s">
        <v>134</v>
      </c>
      <c r="D2" s="118" t="s">
        <v>174</v>
      </c>
      <c r="E2" s="20"/>
      <c r="F2" s="20"/>
      <c r="G2" s="20"/>
      <c r="H2" s="20"/>
      <c r="I2" s="20"/>
      <c r="J2" s="20"/>
      <c r="K2" s="20"/>
      <c r="L2" s="20"/>
    </row>
    <row r="3" spans="1:12">
      <c r="B3" s="119" t="s">
        <v>206</v>
      </c>
      <c r="C3" s="30">
        <v>111</v>
      </c>
      <c r="D3" s="30">
        <v>81</v>
      </c>
      <c r="E3" s="20"/>
      <c r="F3" s="20"/>
      <c r="G3" s="20"/>
      <c r="H3" s="20"/>
      <c r="I3" s="20"/>
      <c r="J3" s="20"/>
      <c r="K3" s="20"/>
      <c r="L3" s="20"/>
    </row>
    <row r="4" spans="1:12">
      <c r="B4" s="30" t="s">
        <v>207</v>
      </c>
      <c r="C4" s="30">
        <v>27</v>
      </c>
      <c r="D4" s="30">
        <v>11</v>
      </c>
      <c r="E4" s="20"/>
      <c r="F4" s="20"/>
      <c r="G4" s="20"/>
      <c r="H4" s="20"/>
      <c r="I4" s="20"/>
      <c r="J4" s="20"/>
      <c r="K4" s="20"/>
      <c r="L4" s="20"/>
    </row>
    <row r="5" spans="1:12" ht="15.75" thickBot="1">
      <c r="B5" s="51" t="s">
        <v>208</v>
      </c>
      <c r="C5" s="120">
        <f>(C4/C3)</f>
        <v>0.24324324324324326</v>
      </c>
      <c r="D5" s="120">
        <f>(D4/D3)</f>
        <v>0.13580246913580246</v>
      </c>
      <c r="E5" s="20"/>
      <c r="F5" s="20"/>
      <c r="G5" s="20"/>
      <c r="H5" s="20"/>
    </row>
    <row r="6" spans="1:12">
      <c r="B6" s="20" t="s">
        <v>175</v>
      </c>
      <c r="C6" s="20"/>
      <c r="D6" s="20"/>
      <c r="E6" s="20"/>
      <c r="F6" s="20"/>
      <c r="G6" s="20"/>
      <c r="H6" s="20"/>
    </row>
    <row r="7" spans="1:12">
      <c r="B7" s="20" t="s">
        <v>75</v>
      </c>
      <c r="C7" s="23"/>
      <c r="D7" s="23"/>
      <c r="E7" s="23"/>
      <c r="F7" s="23"/>
      <c r="G7" s="23"/>
      <c r="H7" s="23"/>
    </row>
    <row r="8" spans="1:12">
      <c r="B8" s="23"/>
      <c r="C8" s="23"/>
      <c r="D8" s="23"/>
      <c r="E8" s="23"/>
      <c r="F8" s="23"/>
      <c r="G8" s="23"/>
      <c r="H8" s="23"/>
    </row>
  </sheetData>
  <pageMargins left="0.7" right="0.7" top="0.75" bottom="0.75" header="0.3" footer="0.3"/>
  <pageSetup paperSize="9" scale="95" orientation="landscape" r:id="rId1"/>
  <headerFooter>
    <oddFooter>&amp;L&amp;1#&amp;"Calibri"&amp;11&amp;K000000OFFICIAL: Sensitive</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AECDB2-B67D-4CC0-ADE1-A433D4267C54}">
  <sheetPr>
    <tabColor rgb="FF009999"/>
  </sheetPr>
  <dimension ref="A1:O28"/>
  <sheetViews>
    <sheetView showGridLines="0" zoomScaleNormal="100" zoomScaleSheetLayoutView="160" workbookViewId="0">
      <selection activeCell="C32" sqref="C32"/>
    </sheetView>
  </sheetViews>
  <sheetFormatPr defaultRowHeight="15"/>
  <cols>
    <col min="1" max="1" width="4" style="23" customWidth="1"/>
    <col min="2" max="2" width="56.7109375" customWidth="1"/>
  </cols>
  <sheetData>
    <row r="1" spans="2:15" s="23" customFormat="1" ht="15.75" thickBot="1">
      <c r="B1" s="87" t="s">
        <v>161</v>
      </c>
      <c r="C1" s="42"/>
      <c r="D1" s="42"/>
      <c r="E1" s="42"/>
      <c r="F1" s="42"/>
      <c r="G1" s="42"/>
      <c r="H1" s="42"/>
      <c r="I1" s="42"/>
      <c r="J1" s="42"/>
      <c r="K1" s="42"/>
      <c r="L1" s="42"/>
      <c r="M1" s="42"/>
      <c r="N1" s="49"/>
      <c r="O1" s="49"/>
    </row>
    <row r="2" spans="2:15" s="23" customFormat="1" ht="15.75" thickBot="1">
      <c r="B2" s="51"/>
      <c r="C2" s="13" t="s">
        <v>135</v>
      </c>
      <c r="D2" s="13" t="s">
        <v>136</v>
      </c>
      <c r="E2" s="13" t="s">
        <v>123</v>
      </c>
      <c r="F2" s="13" t="s">
        <v>124</v>
      </c>
      <c r="G2" s="13" t="s">
        <v>125</v>
      </c>
      <c r="H2" s="13" t="s">
        <v>126</v>
      </c>
      <c r="I2" s="13" t="s">
        <v>127</v>
      </c>
      <c r="J2" s="13" t="s">
        <v>25</v>
      </c>
      <c r="K2" s="13" t="s">
        <v>128</v>
      </c>
      <c r="L2" s="13" t="s">
        <v>129</v>
      </c>
      <c r="M2" s="13" t="s">
        <v>130</v>
      </c>
      <c r="N2" s="13" t="s">
        <v>134</v>
      </c>
      <c r="O2" s="13" t="s">
        <v>138</v>
      </c>
    </row>
    <row r="3" spans="2:15" s="23" customFormat="1">
      <c r="B3" s="40" t="s">
        <v>190</v>
      </c>
      <c r="C3" s="52">
        <v>248</v>
      </c>
      <c r="D3" s="52">
        <v>201</v>
      </c>
      <c r="E3" s="52">
        <v>226</v>
      </c>
      <c r="F3" s="52">
        <v>211</v>
      </c>
      <c r="G3" s="52">
        <v>236</v>
      </c>
      <c r="H3" s="52">
        <v>236</v>
      </c>
      <c r="I3" s="52">
        <v>194</v>
      </c>
      <c r="J3" s="52">
        <v>194</v>
      </c>
      <c r="K3" s="52">
        <v>289</v>
      </c>
      <c r="L3" s="52">
        <v>316</v>
      </c>
      <c r="M3" s="52">
        <v>373</v>
      </c>
      <c r="N3" s="52">
        <v>497</v>
      </c>
      <c r="O3" s="102">
        <v>461</v>
      </c>
    </row>
    <row r="4" spans="2:15" s="23" customFormat="1">
      <c r="B4" s="40" t="s">
        <v>191</v>
      </c>
      <c r="C4" s="52">
        <v>2367</v>
      </c>
      <c r="D4" s="52">
        <v>2756</v>
      </c>
      <c r="E4" s="52">
        <v>2637</v>
      </c>
      <c r="F4" s="52">
        <v>2417</v>
      </c>
      <c r="G4" s="52">
        <v>2068</v>
      </c>
      <c r="H4" s="52">
        <v>2311</v>
      </c>
      <c r="I4" s="52">
        <v>2264</v>
      </c>
      <c r="J4" s="52">
        <v>2252</v>
      </c>
      <c r="K4" s="52">
        <v>2416</v>
      </c>
      <c r="L4" s="52">
        <v>2286</v>
      </c>
      <c r="M4" s="52">
        <v>2674</v>
      </c>
      <c r="N4" s="52">
        <v>3184</v>
      </c>
      <c r="O4" s="102">
        <v>3189</v>
      </c>
    </row>
    <row r="5" spans="2:15" s="23" customFormat="1" ht="15.75" thickBot="1">
      <c r="B5" s="43" t="s">
        <v>71</v>
      </c>
      <c r="C5" s="53">
        <v>157</v>
      </c>
      <c r="D5" s="53">
        <v>99</v>
      </c>
      <c r="E5" s="53">
        <v>191</v>
      </c>
      <c r="F5" s="53">
        <v>178</v>
      </c>
      <c r="G5" s="53">
        <v>170</v>
      </c>
      <c r="H5" s="53">
        <v>133</v>
      </c>
      <c r="I5" s="53">
        <v>114</v>
      </c>
      <c r="J5" s="53">
        <v>105</v>
      </c>
      <c r="K5" s="53">
        <v>148</v>
      </c>
      <c r="L5" s="53">
        <v>187</v>
      </c>
      <c r="M5" s="53">
        <v>188</v>
      </c>
      <c r="N5" s="53">
        <v>286</v>
      </c>
      <c r="O5" s="103">
        <v>369</v>
      </c>
    </row>
    <row r="6" spans="2:15" s="23" customFormat="1">
      <c r="B6" s="6" t="s">
        <v>51</v>
      </c>
    </row>
    <row r="7" spans="2:15" s="23" customFormat="1">
      <c r="B7" s="6" t="s">
        <v>72</v>
      </c>
      <c r="E7" s="90"/>
      <c r="F7" s="91"/>
      <c r="G7" s="91"/>
      <c r="H7" s="91"/>
      <c r="I7" s="91"/>
      <c r="J7" s="91"/>
      <c r="K7" s="91"/>
      <c r="L7" s="91"/>
      <c r="M7" s="91"/>
      <c r="N7" s="91"/>
      <c r="O7" s="91"/>
    </row>
    <row r="8" spans="2:15" s="23" customFormat="1">
      <c r="B8" s="6" t="s">
        <v>73</v>
      </c>
    </row>
    <row r="9" spans="2:15" s="23" customFormat="1">
      <c r="B9" s="20"/>
      <c r="C9" s="99"/>
    </row>
    <row r="10" spans="2:15" ht="15.75" thickBot="1">
      <c r="B10" s="87" t="s">
        <v>160</v>
      </c>
      <c r="C10" s="42"/>
      <c r="D10" s="42"/>
      <c r="E10" s="42"/>
      <c r="F10" s="42"/>
      <c r="G10" s="42"/>
      <c r="H10" s="42"/>
      <c r="I10" s="42"/>
      <c r="J10" s="42"/>
      <c r="K10" s="42"/>
      <c r="L10" s="42"/>
      <c r="M10" s="42"/>
      <c r="N10" s="49"/>
      <c r="O10" s="49"/>
    </row>
    <row r="11" spans="2:15" ht="15.75" thickBot="1">
      <c r="B11" s="61"/>
      <c r="C11" s="88" t="s">
        <v>135</v>
      </c>
      <c r="D11" s="88" t="s">
        <v>136</v>
      </c>
      <c r="E11" s="88" t="s">
        <v>123</v>
      </c>
      <c r="F11" s="88" t="s">
        <v>124</v>
      </c>
      <c r="G11" s="88" t="s">
        <v>125</v>
      </c>
      <c r="H11" s="88" t="s">
        <v>126</v>
      </c>
      <c r="I11" s="88" t="s">
        <v>127</v>
      </c>
      <c r="J11" s="88" t="s">
        <v>25</v>
      </c>
      <c r="K11" s="88" t="s">
        <v>128</v>
      </c>
      <c r="L11" s="88" t="s">
        <v>129</v>
      </c>
      <c r="M11" s="88" t="s">
        <v>130</v>
      </c>
      <c r="N11" s="88" t="s">
        <v>134</v>
      </c>
      <c r="O11" s="88" t="s">
        <v>138</v>
      </c>
    </row>
    <row r="12" spans="2:15">
      <c r="B12" s="40" t="s">
        <v>164</v>
      </c>
      <c r="C12" s="89">
        <v>123</v>
      </c>
      <c r="D12" s="89">
        <v>129</v>
      </c>
      <c r="E12" s="89">
        <v>105</v>
      </c>
      <c r="F12" s="89">
        <v>133</v>
      </c>
      <c r="G12" s="89">
        <v>147</v>
      </c>
      <c r="H12" s="89">
        <v>128</v>
      </c>
      <c r="I12" s="89">
        <v>116</v>
      </c>
      <c r="J12" s="89">
        <v>116</v>
      </c>
      <c r="K12" s="89">
        <v>176</v>
      </c>
      <c r="L12" s="89">
        <v>176</v>
      </c>
      <c r="M12" s="89">
        <v>205</v>
      </c>
      <c r="N12" s="89">
        <v>278</v>
      </c>
      <c r="O12" s="89">
        <v>234</v>
      </c>
    </row>
    <row r="13" spans="2:15">
      <c r="B13" s="40" t="s">
        <v>70</v>
      </c>
      <c r="C13" s="89">
        <v>1473</v>
      </c>
      <c r="D13" s="89">
        <v>1759</v>
      </c>
      <c r="E13" s="89">
        <v>1682</v>
      </c>
      <c r="F13" s="89">
        <v>1428</v>
      </c>
      <c r="G13" s="89">
        <v>1202</v>
      </c>
      <c r="H13" s="89">
        <v>1279</v>
      </c>
      <c r="I13" s="89">
        <v>1283</v>
      </c>
      <c r="J13" s="89">
        <v>1334</v>
      </c>
      <c r="K13" s="89">
        <v>1348</v>
      </c>
      <c r="L13" s="89">
        <v>1258</v>
      </c>
      <c r="M13" s="89">
        <v>1438</v>
      </c>
      <c r="N13" s="89">
        <v>1695</v>
      </c>
      <c r="O13" s="89">
        <v>1666</v>
      </c>
    </row>
    <row r="14" spans="2:15">
      <c r="B14" s="28" t="s">
        <v>71</v>
      </c>
      <c r="C14" s="89">
        <v>93</v>
      </c>
      <c r="D14" s="89">
        <v>64</v>
      </c>
      <c r="E14" s="89">
        <v>116</v>
      </c>
      <c r="F14" s="89">
        <v>112</v>
      </c>
      <c r="G14" s="89">
        <v>110</v>
      </c>
      <c r="H14" s="89">
        <v>71</v>
      </c>
      <c r="I14" s="89">
        <v>49</v>
      </c>
      <c r="J14" s="89">
        <v>61</v>
      </c>
      <c r="K14" s="89">
        <v>94</v>
      </c>
      <c r="L14" s="89">
        <v>116</v>
      </c>
      <c r="M14" s="89">
        <v>109</v>
      </c>
      <c r="N14" s="89">
        <v>180</v>
      </c>
      <c r="O14" s="89">
        <v>192</v>
      </c>
    </row>
    <row r="15" spans="2:15" ht="15.75" thickBot="1">
      <c r="B15" s="100" t="s">
        <v>162</v>
      </c>
      <c r="C15" s="101">
        <f t="shared" ref="C15:O15" si="0">C12/C3</f>
        <v>0.49596774193548387</v>
      </c>
      <c r="D15" s="101">
        <f t="shared" si="0"/>
        <v>0.64179104477611937</v>
      </c>
      <c r="E15" s="101">
        <f t="shared" si="0"/>
        <v>0.46460176991150443</v>
      </c>
      <c r="F15" s="101">
        <f t="shared" si="0"/>
        <v>0.63033175355450233</v>
      </c>
      <c r="G15" s="101">
        <f t="shared" si="0"/>
        <v>0.6228813559322034</v>
      </c>
      <c r="H15" s="101">
        <f t="shared" si="0"/>
        <v>0.5423728813559322</v>
      </c>
      <c r="I15" s="101">
        <f t="shared" si="0"/>
        <v>0.59793814432989689</v>
      </c>
      <c r="J15" s="101">
        <f t="shared" si="0"/>
        <v>0.59793814432989689</v>
      </c>
      <c r="K15" s="101">
        <f t="shared" si="0"/>
        <v>0.60899653979238755</v>
      </c>
      <c r="L15" s="101">
        <f t="shared" si="0"/>
        <v>0.55696202531645567</v>
      </c>
      <c r="M15" s="101">
        <f t="shared" si="0"/>
        <v>0.54959785522788207</v>
      </c>
      <c r="N15" s="101">
        <f t="shared" si="0"/>
        <v>0.55935613682092555</v>
      </c>
      <c r="O15" s="101">
        <f t="shared" si="0"/>
        <v>0.50759219088937091</v>
      </c>
    </row>
    <row r="16" spans="2:15" s="23" customFormat="1" ht="15.75" thickBot="1">
      <c r="B16" s="3" t="s">
        <v>192</v>
      </c>
      <c r="C16" s="129">
        <f t="shared" ref="C16:O16" si="1">C13/C4</f>
        <v>0.62230671736375154</v>
      </c>
      <c r="D16" s="129">
        <f t="shared" si="1"/>
        <v>0.63824383164005805</v>
      </c>
      <c r="E16" s="129">
        <f t="shared" si="1"/>
        <v>0.63784603716344335</v>
      </c>
      <c r="F16" s="129">
        <f t="shared" si="1"/>
        <v>0.59081505999172523</v>
      </c>
      <c r="G16" s="129">
        <f t="shared" si="1"/>
        <v>0.5812379110251451</v>
      </c>
      <c r="H16" s="129">
        <f t="shared" si="1"/>
        <v>0.55344006923409783</v>
      </c>
      <c r="I16" s="129">
        <f t="shared" si="1"/>
        <v>0.56669611307420498</v>
      </c>
      <c r="J16" s="129">
        <f t="shared" si="1"/>
        <v>0.59236234458259329</v>
      </c>
      <c r="K16" s="129">
        <f t="shared" si="1"/>
        <v>0.55794701986754969</v>
      </c>
      <c r="L16" s="129">
        <f t="shared" si="1"/>
        <v>0.55030621172353456</v>
      </c>
      <c r="M16" s="129">
        <f t="shared" si="1"/>
        <v>0.53777112939416605</v>
      </c>
      <c r="N16" s="129">
        <f t="shared" si="1"/>
        <v>0.53234924623115576</v>
      </c>
      <c r="O16" s="129">
        <f t="shared" si="1"/>
        <v>0.52242082157416114</v>
      </c>
    </row>
    <row r="17" spans="2:15">
      <c r="B17" s="6" t="s">
        <v>51</v>
      </c>
      <c r="C17" s="23"/>
      <c r="D17" s="23"/>
      <c r="E17" s="23"/>
      <c r="F17" s="23"/>
      <c r="G17" s="23"/>
      <c r="H17" s="23"/>
      <c r="I17" s="23"/>
      <c r="J17" s="23"/>
      <c r="K17" s="23"/>
      <c r="L17" s="23"/>
      <c r="M17" s="23"/>
      <c r="N17" s="23"/>
      <c r="O17" s="23"/>
    </row>
    <row r="18" spans="2:15">
      <c r="B18" s="6" t="s">
        <v>72</v>
      </c>
      <c r="C18" s="23"/>
      <c r="D18" s="23"/>
      <c r="E18" s="23"/>
      <c r="F18" s="23"/>
      <c r="G18" s="23"/>
      <c r="H18" s="23"/>
      <c r="I18" s="23"/>
      <c r="J18" s="23"/>
      <c r="K18" s="23"/>
      <c r="L18" s="23"/>
      <c r="M18" s="23"/>
      <c r="N18" s="23"/>
      <c r="O18" s="23"/>
    </row>
    <row r="19" spans="2:15">
      <c r="B19" s="6" t="s">
        <v>163</v>
      </c>
      <c r="C19" s="48"/>
      <c r="D19" s="48"/>
      <c r="E19" s="48"/>
      <c r="F19" s="48"/>
      <c r="G19" s="48"/>
      <c r="H19" s="48"/>
      <c r="I19" s="48"/>
      <c r="J19" s="48"/>
      <c r="K19" s="48"/>
      <c r="L19" s="48"/>
      <c r="M19" s="48"/>
      <c r="N19" s="48"/>
      <c r="O19" s="48"/>
    </row>
    <row r="24" spans="2:15">
      <c r="F24" s="23"/>
      <c r="G24" s="23"/>
    </row>
    <row r="25" spans="2:15">
      <c r="E25" s="127"/>
      <c r="F25" s="44"/>
      <c r="G25" s="128"/>
    </row>
    <row r="26" spans="2:15">
      <c r="D26" s="23"/>
      <c r="E26" s="127"/>
      <c r="F26" s="44"/>
      <c r="G26" s="128"/>
    </row>
    <row r="27" spans="2:15">
      <c r="C27" s="23"/>
      <c r="E27" s="127"/>
      <c r="F27" s="44"/>
      <c r="G27" s="128"/>
    </row>
    <row r="28" spans="2:15">
      <c r="C28" s="23"/>
      <c r="D28" s="23"/>
      <c r="E28" s="127"/>
      <c r="F28" s="44"/>
      <c r="G28" s="128"/>
    </row>
  </sheetData>
  <pageMargins left="0.7" right="0.7" top="0.75" bottom="0.75" header="0.3" footer="0.3"/>
  <pageSetup paperSize="9" scale="76" orientation="landscape" r:id="rId1"/>
  <headerFooter>
    <oddFooter>&amp;L&amp;1#&amp;"Calibri"&amp;11&amp;K000000OFFICIAL: Sensitive</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54414-4F86-422F-9E7F-12C595EE4654}">
  <sheetPr>
    <tabColor rgb="FF009999"/>
  </sheetPr>
  <dimension ref="A1:T4"/>
  <sheetViews>
    <sheetView showGridLines="0" zoomScaleNormal="100" zoomScaleSheetLayoutView="190" workbookViewId="0">
      <selection activeCell="B1" sqref="B1"/>
    </sheetView>
  </sheetViews>
  <sheetFormatPr defaultRowHeight="15"/>
  <cols>
    <col min="1" max="1" width="5" style="23" customWidth="1"/>
  </cols>
  <sheetData>
    <row r="1" spans="1:20">
      <c r="A1" s="24"/>
      <c r="B1" s="62" t="s">
        <v>114</v>
      </c>
      <c r="N1" s="1"/>
    </row>
    <row r="2" spans="1:20" s="23" customFormat="1">
      <c r="A2" s="24"/>
      <c r="B2" s="62"/>
      <c r="N2" s="24"/>
    </row>
    <row r="3" spans="1:20" s="23" customFormat="1">
      <c r="A3" s="24"/>
      <c r="B3" s="241" t="s">
        <v>219</v>
      </c>
      <c r="C3" s="242"/>
      <c r="D3" s="242"/>
      <c r="E3" s="242"/>
      <c r="F3" s="242"/>
      <c r="G3" s="242"/>
      <c r="H3" s="242"/>
      <c r="I3" s="242"/>
      <c r="J3" s="242"/>
      <c r="K3" s="242"/>
      <c r="L3" s="242"/>
      <c r="M3" s="242"/>
      <c r="N3" s="243"/>
      <c r="O3" s="242"/>
      <c r="P3" s="242"/>
      <c r="Q3" s="242"/>
      <c r="R3" s="242"/>
      <c r="S3" s="240"/>
      <c r="T3" s="240"/>
    </row>
    <row r="4" spans="1:20">
      <c r="B4" s="20" t="s">
        <v>112</v>
      </c>
      <c r="C4" s="60"/>
      <c r="D4" s="60"/>
      <c r="E4" s="60"/>
      <c r="F4" s="60"/>
      <c r="G4" s="60"/>
      <c r="H4" s="60"/>
      <c r="I4" s="60"/>
      <c r="J4" s="60"/>
      <c r="K4" s="60"/>
      <c r="L4" s="60"/>
      <c r="M4" s="60"/>
      <c r="N4" s="60"/>
      <c r="O4" s="60"/>
      <c r="P4" s="60"/>
      <c r="Q4" s="60"/>
      <c r="R4" s="60"/>
    </row>
  </sheetData>
  <pageMargins left="0.7" right="0.7" top="0.75" bottom="0.75" header="0.3" footer="0.3"/>
  <pageSetup paperSize="9" orientation="landscape" r:id="rId1"/>
  <headerFooter>
    <oddFooter>&amp;L&amp;1#&amp;"Calibri"&amp;11&amp;K000000OFFICIAL: Sensitive</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5BCE8-30E1-4D6D-A34C-E92C651476A0}">
  <sheetPr>
    <tabColor rgb="FF009999"/>
  </sheetPr>
  <dimension ref="A1:N29"/>
  <sheetViews>
    <sheetView showGridLines="0" zoomScaleNormal="100" zoomScaleSheetLayoutView="160" workbookViewId="0">
      <selection activeCell="C29" sqref="C29"/>
    </sheetView>
  </sheetViews>
  <sheetFormatPr defaultRowHeight="15"/>
  <cols>
    <col min="1" max="1" width="7.140625" style="23" customWidth="1"/>
    <col min="2" max="2" width="46.140625" customWidth="1"/>
    <col min="6" max="6" width="9.5703125" bestFit="1" customWidth="1"/>
  </cols>
  <sheetData>
    <row r="1" spans="1:14">
      <c r="A1" s="24"/>
      <c r="B1" s="54" t="s">
        <v>194</v>
      </c>
      <c r="C1" s="21"/>
      <c r="D1" s="21"/>
      <c r="E1" s="21"/>
      <c r="F1" s="21"/>
      <c r="G1" s="23"/>
      <c r="N1" s="1"/>
    </row>
    <row r="2" spans="1:14">
      <c r="B2" s="33" t="s">
        <v>36</v>
      </c>
      <c r="C2" s="34" t="s">
        <v>37</v>
      </c>
      <c r="D2" s="34" t="s">
        <v>120</v>
      </c>
      <c r="E2" s="34" t="s">
        <v>38</v>
      </c>
      <c r="F2" s="34" t="s">
        <v>34</v>
      </c>
      <c r="G2" s="23"/>
    </row>
    <row r="3" spans="1:14">
      <c r="B3" s="130" t="s">
        <v>39</v>
      </c>
      <c r="C3" s="131">
        <v>929</v>
      </c>
      <c r="D3" s="131">
        <v>176</v>
      </c>
      <c r="E3" s="131" t="s">
        <v>50</v>
      </c>
      <c r="F3" s="131">
        <v>1105</v>
      </c>
      <c r="G3" s="23"/>
    </row>
    <row r="4" spans="1:14">
      <c r="B4" s="130" t="s">
        <v>40</v>
      </c>
      <c r="C4" s="131">
        <v>312</v>
      </c>
      <c r="D4" s="131">
        <v>0</v>
      </c>
      <c r="E4" s="131" t="s">
        <v>50</v>
      </c>
      <c r="F4" s="131">
        <v>312</v>
      </c>
      <c r="G4" s="23"/>
    </row>
    <row r="5" spans="1:14" ht="24">
      <c r="B5" s="132" t="s">
        <v>41</v>
      </c>
      <c r="C5" s="133" t="s">
        <v>50</v>
      </c>
      <c r="D5" s="133" t="s">
        <v>50</v>
      </c>
      <c r="E5" s="131">
        <v>153</v>
      </c>
      <c r="F5" s="131">
        <v>153</v>
      </c>
      <c r="G5" s="23"/>
    </row>
    <row r="6" spans="1:14" s="23" customFormat="1">
      <c r="B6" s="39" t="s">
        <v>44</v>
      </c>
      <c r="C6" s="134">
        <v>1241</v>
      </c>
      <c r="D6" s="135">
        <v>176</v>
      </c>
      <c r="E6" s="135">
        <v>153</v>
      </c>
      <c r="F6" s="134">
        <v>1570</v>
      </c>
    </row>
    <row r="7" spans="1:14">
      <c r="B7" s="258" t="s">
        <v>43</v>
      </c>
      <c r="C7" s="258"/>
      <c r="D7" s="258"/>
      <c r="E7" s="258"/>
      <c r="F7" s="136">
        <v>0.09</v>
      </c>
      <c r="G7" s="23"/>
    </row>
    <row r="8" spans="1:14">
      <c r="B8" s="20" t="s">
        <v>47</v>
      </c>
      <c r="C8" s="137"/>
      <c r="D8" s="137"/>
      <c r="E8" s="137"/>
      <c r="F8" s="38"/>
      <c r="G8" s="23"/>
    </row>
    <row r="9" spans="1:14" s="23" customFormat="1">
      <c r="B9" s="20" t="s">
        <v>121</v>
      </c>
      <c r="C9" s="137"/>
      <c r="D9" s="137"/>
      <c r="E9" s="137"/>
      <c r="F9" s="38"/>
    </row>
    <row r="10" spans="1:14" s="23" customFormat="1">
      <c r="B10" s="50" t="s">
        <v>77</v>
      </c>
      <c r="C10" s="30"/>
      <c r="D10" s="30"/>
      <c r="E10" s="30"/>
      <c r="F10" s="30"/>
    </row>
    <row r="12" spans="1:14">
      <c r="A12" s="84"/>
      <c r="B12" s="54" t="s">
        <v>193</v>
      </c>
      <c r="C12" s="21"/>
      <c r="D12" s="21"/>
      <c r="E12" s="21"/>
      <c r="F12" s="21"/>
    </row>
    <row r="13" spans="1:14">
      <c r="A13" s="84"/>
      <c r="B13" s="33" t="s">
        <v>36</v>
      </c>
      <c r="C13" s="34" t="s">
        <v>37</v>
      </c>
      <c r="D13" s="34" t="s">
        <v>120</v>
      </c>
      <c r="E13" s="34" t="s">
        <v>38</v>
      </c>
      <c r="F13" s="34" t="s">
        <v>34</v>
      </c>
    </row>
    <row r="14" spans="1:14">
      <c r="A14" s="84"/>
      <c r="B14" s="35" t="s">
        <v>39</v>
      </c>
      <c r="C14" s="94">
        <v>929</v>
      </c>
      <c r="D14" s="94">
        <v>176</v>
      </c>
      <c r="E14" s="94" t="s">
        <v>50</v>
      </c>
      <c r="F14" s="94">
        <v>1105</v>
      </c>
    </row>
    <row r="15" spans="1:14">
      <c r="A15" s="84"/>
      <c r="B15" s="35" t="s">
        <v>40</v>
      </c>
      <c r="C15" s="94">
        <v>312</v>
      </c>
      <c r="D15" s="94">
        <v>0</v>
      </c>
      <c r="E15" s="94" t="s">
        <v>50</v>
      </c>
      <c r="F15" s="94">
        <v>312</v>
      </c>
    </row>
    <row r="16" spans="1:14" ht="24">
      <c r="B16" s="36" t="s">
        <v>41</v>
      </c>
      <c r="C16" s="95" t="s">
        <v>50</v>
      </c>
      <c r="D16" s="95" t="s">
        <v>50</v>
      </c>
      <c r="E16" s="94">
        <v>153</v>
      </c>
      <c r="F16" s="94">
        <v>153</v>
      </c>
    </row>
    <row r="17" spans="2:9">
      <c r="B17" s="93" t="s">
        <v>159</v>
      </c>
      <c r="C17" s="96">
        <v>1030</v>
      </c>
      <c r="D17" s="96">
        <v>105</v>
      </c>
      <c r="E17" s="97">
        <v>68</v>
      </c>
      <c r="F17" s="97">
        <f>SUM(C17:E17)</f>
        <v>1203</v>
      </c>
      <c r="G17" s="23"/>
      <c r="H17" s="23"/>
      <c r="I17" s="23"/>
    </row>
    <row r="18" spans="2:9">
      <c r="B18" s="39" t="s">
        <v>44</v>
      </c>
      <c r="C18" s="98">
        <f>SUM(C14:C17)</f>
        <v>2271</v>
      </c>
      <c r="D18" s="98">
        <f>SUM(D14:D17)</f>
        <v>281</v>
      </c>
      <c r="E18" s="98">
        <f>SUM(E14:E17)</f>
        <v>221</v>
      </c>
      <c r="F18" s="98">
        <f>SUM(F14:F17)</f>
        <v>2773</v>
      </c>
    </row>
    <row r="19" spans="2:9">
      <c r="B19" s="258" t="s">
        <v>43</v>
      </c>
      <c r="C19" s="258"/>
      <c r="D19" s="258"/>
      <c r="E19" s="258"/>
      <c r="F19" s="244">
        <v>0.155</v>
      </c>
    </row>
    <row r="20" spans="2:9">
      <c r="B20" s="20" t="s">
        <v>47</v>
      </c>
      <c r="C20" s="37"/>
      <c r="D20" s="37"/>
      <c r="E20" s="37"/>
      <c r="F20" s="38"/>
      <c r="G20" s="23"/>
      <c r="H20" s="23"/>
      <c r="I20" s="23"/>
    </row>
    <row r="21" spans="2:9">
      <c r="B21" s="20" t="s">
        <v>121</v>
      </c>
      <c r="C21" s="37"/>
      <c r="D21" s="37"/>
      <c r="E21" s="37"/>
      <c r="F21" s="38"/>
      <c r="G21" s="23"/>
      <c r="H21" s="23"/>
      <c r="I21" s="23"/>
    </row>
    <row r="22" spans="2:9">
      <c r="B22" s="50" t="s">
        <v>195</v>
      </c>
      <c r="C22" s="30"/>
      <c r="D22" s="30"/>
      <c r="E22" s="30"/>
      <c r="F22" s="30"/>
    </row>
    <row r="27" spans="2:9">
      <c r="E27" s="23"/>
    </row>
    <row r="28" spans="2:9">
      <c r="D28" s="138"/>
      <c r="E28" s="128"/>
    </row>
    <row r="29" spans="2:9">
      <c r="D29" s="138"/>
      <c r="E29" s="128"/>
    </row>
  </sheetData>
  <mergeCells count="2">
    <mergeCell ref="B19:E19"/>
    <mergeCell ref="B7:E7"/>
  </mergeCells>
  <pageMargins left="0.7" right="0.7" top="0.75" bottom="0.75" header="0.3" footer="0.3"/>
  <pageSetup paperSize="9" orientation="landscape" r:id="rId1"/>
  <headerFooter>
    <oddFooter>&amp;L&amp;1#&amp;"Calibri"&amp;11&amp;K000000OFFICIAL: Sensitive</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101002-BB20-4DBE-90B2-E913FAFDF20D}">
  <sheetPr>
    <tabColor theme="6" tint="-0.249977111117893"/>
  </sheetPr>
  <dimension ref="A1:N7"/>
  <sheetViews>
    <sheetView showGridLines="0" zoomScaleNormal="100" zoomScaleSheetLayoutView="175" workbookViewId="0">
      <selection activeCell="B1" sqref="B1:J1"/>
    </sheetView>
  </sheetViews>
  <sheetFormatPr defaultRowHeight="15"/>
  <cols>
    <col min="3" max="3" width="12" bestFit="1" customWidth="1"/>
    <col min="4" max="4" width="15.7109375" bestFit="1" customWidth="1"/>
    <col min="5" max="5" width="8.85546875" bestFit="1" customWidth="1"/>
  </cols>
  <sheetData>
    <row r="1" spans="1:14" s="23" customFormat="1">
      <c r="B1" s="247" t="s">
        <v>220</v>
      </c>
      <c r="C1" s="80"/>
      <c r="D1" s="80"/>
      <c r="E1" s="80"/>
      <c r="F1" s="80"/>
      <c r="G1" s="80"/>
      <c r="H1" s="80"/>
      <c r="I1" s="80"/>
      <c r="J1" s="80"/>
    </row>
    <row r="2" spans="1:14" ht="24.95" customHeight="1" thickBot="1">
      <c r="A2" s="1"/>
      <c r="B2" s="259" t="s">
        <v>118</v>
      </c>
      <c r="C2" s="259"/>
      <c r="D2" s="259"/>
      <c r="E2" s="259"/>
      <c r="F2" s="259"/>
      <c r="G2" s="259"/>
      <c r="H2" s="259"/>
      <c r="I2" s="259"/>
      <c r="J2" s="259"/>
      <c r="N2" s="1"/>
    </row>
    <row r="3" spans="1:14" ht="15.75" thickBot="1">
      <c r="B3" s="27" t="s">
        <v>23</v>
      </c>
      <c r="C3" s="15" t="s">
        <v>9</v>
      </c>
      <c r="D3" s="15" t="s">
        <v>10</v>
      </c>
      <c r="E3" s="15" t="s">
        <v>19</v>
      </c>
    </row>
    <row r="4" spans="1:14">
      <c r="B4" s="16" t="s">
        <v>24</v>
      </c>
      <c r="C4" s="19">
        <v>0.5</v>
      </c>
      <c r="D4" s="19">
        <v>0.50900000000000001</v>
      </c>
      <c r="E4" s="17">
        <v>1</v>
      </c>
      <c r="F4" s="18"/>
    </row>
    <row r="5" spans="1:14">
      <c r="B5" s="248" t="s">
        <v>25</v>
      </c>
      <c r="C5" s="249">
        <v>0.63</v>
      </c>
      <c r="D5" s="249">
        <v>0.52800000000000002</v>
      </c>
      <c r="E5" s="250">
        <v>1.2</v>
      </c>
    </row>
    <row r="6" spans="1:14">
      <c r="B6" s="20" t="s">
        <v>31</v>
      </c>
    </row>
    <row r="7" spans="1:14">
      <c r="B7" s="20" t="s">
        <v>62</v>
      </c>
    </row>
  </sheetData>
  <mergeCells count="1">
    <mergeCell ref="B2:J2"/>
  </mergeCells>
  <pageMargins left="0.7" right="0.7" top="0.75" bottom="0.75" header="0.3" footer="0.3"/>
  <pageSetup paperSize="9" orientation="landscape" r:id="rId1"/>
  <headerFooter>
    <oddFooter>&amp;L&amp;1#&amp;"Calibri"&amp;11&amp;K000000OFFICIAL: Sensitive</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C6B96E-1C88-4EC7-AC6A-A678383F4762}">
  <sheetPr>
    <tabColor theme="6" tint="-0.249977111117893"/>
  </sheetPr>
  <dimension ref="A1:K7"/>
  <sheetViews>
    <sheetView showGridLines="0" zoomScaleNormal="100" zoomScaleSheetLayoutView="220" workbookViewId="0">
      <selection activeCell="P31" sqref="P31"/>
    </sheetView>
  </sheetViews>
  <sheetFormatPr defaultRowHeight="15"/>
  <cols>
    <col min="3" max="3" width="12" bestFit="1" customWidth="1"/>
    <col min="4" max="4" width="15.7109375" bestFit="1" customWidth="1"/>
    <col min="5" max="5" width="8.85546875" bestFit="1" customWidth="1"/>
  </cols>
  <sheetData>
    <row r="1" spans="1:11" s="23" customFormat="1">
      <c r="B1" s="247" t="s">
        <v>220</v>
      </c>
      <c r="C1" s="80"/>
      <c r="D1" s="80"/>
      <c r="E1" s="80"/>
      <c r="F1" s="80"/>
      <c r="G1" s="80"/>
      <c r="H1" s="80"/>
      <c r="I1" s="80"/>
      <c r="J1" s="80"/>
      <c r="K1" s="80"/>
    </row>
    <row r="2" spans="1:11" ht="32.25" customHeight="1" thickBot="1">
      <c r="A2" s="63"/>
      <c r="B2" s="259" t="s">
        <v>122</v>
      </c>
      <c r="C2" s="259"/>
      <c r="D2" s="259"/>
      <c r="E2" s="259"/>
      <c r="F2" s="259"/>
      <c r="G2" s="259"/>
      <c r="H2" s="259"/>
      <c r="I2" s="259"/>
      <c r="J2" s="259"/>
      <c r="K2" s="259"/>
    </row>
    <row r="3" spans="1:11" ht="15.75" thickBot="1">
      <c r="B3" s="14" t="s">
        <v>23</v>
      </c>
      <c r="C3" s="15" t="s">
        <v>9</v>
      </c>
      <c r="D3" s="15" t="s">
        <v>10</v>
      </c>
      <c r="E3" s="15" t="s">
        <v>19</v>
      </c>
    </row>
    <row r="4" spans="1:11">
      <c r="B4" s="16" t="s">
        <v>26</v>
      </c>
      <c r="C4" s="19">
        <v>0.26</v>
      </c>
      <c r="D4" s="19">
        <v>5.2999999999999999E-2</v>
      </c>
      <c r="E4" s="17">
        <f>C4/D4</f>
        <v>4.9056603773584913</v>
      </c>
    </row>
    <row r="5" spans="1:11">
      <c r="B5" s="248" t="s">
        <v>27</v>
      </c>
      <c r="C5" s="249">
        <v>0.20599999999999999</v>
      </c>
      <c r="D5" s="249">
        <v>4.2999999999999997E-2</v>
      </c>
      <c r="E5" s="251">
        <f>C5/D5</f>
        <v>4.7906976744186052</v>
      </c>
    </row>
    <row r="6" spans="1:11">
      <c r="B6" s="20" t="s">
        <v>31</v>
      </c>
    </row>
    <row r="7" spans="1:11">
      <c r="B7" s="20" t="s">
        <v>117</v>
      </c>
    </row>
  </sheetData>
  <mergeCells count="1">
    <mergeCell ref="B2:K2"/>
  </mergeCells>
  <pageMargins left="0.7" right="0.7" top="0.75" bottom="0.75" header="0.3" footer="0.3"/>
  <pageSetup paperSize="9" orientation="landscape" r:id="rId1"/>
  <headerFooter>
    <oddFooter>&amp;L&amp;1#&amp;"Calibri"&amp;11&amp;K000000OFFICIAL: Sensitive</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D93D3-4545-4260-A208-D8E16B14E72D}">
  <sheetPr>
    <tabColor rgb="FF009999"/>
  </sheetPr>
  <dimension ref="A1:R44"/>
  <sheetViews>
    <sheetView showGridLines="0" zoomScaleNormal="100" zoomScaleSheetLayoutView="145" workbookViewId="0">
      <selection activeCell="Q8" sqref="Q8"/>
    </sheetView>
  </sheetViews>
  <sheetFormatPr defaultRowHeight="15"/>
  <cols>
    <col min="1" max="1" width="4.28515625" style="25" customWidth="1"/>
    <col min="2" max="2" width="18.5703125" style="25" customWidth="1"/>
    <col min="3" max="3" width="19.85546875" style="25" customWidth="1"/>
    <col min="4" max="4" width="18.42578125" style="25" customWidth="1"/>
    <col min="5" max="12" width="9.140625" style="25"/>
    <col min="13" max="13" width="11.7109375" style="25" customWidth="1"/>
    <col min="14" max="16384" width="9.140625" style="25"/>
  </cols>
  <sheetData>
    <row r="1" spans="1:18" ht="15.75" thickBot="1">
      <c r="A1" s="141"/>
      <c r="B1" s="142" t="s">
        <v>45</v>
      </c>
    </row>
    <row r="2" spans="1:18" ht="36.75" customHeight="1" thickBot="1">
      <c r="B2" s="57" t="s">
        <v>0</v>
      </c>
      <c r="C2" s="57" t="s">
        <v>28</v>
      </c>
      <c r="D2" s="57" t="s">
        <v>29</v>
      </c>
    </row>
    <row r="3" spans="1:18">
      <c r="B3" s="191" t="s">
        <v>135</v>
      </c>
      <c r="C3" s="56">
        <v>30</v>
      </c>
      <c r="D3" s="177">
        <v>5.0000000000000001E-3</v>
      </c>
      <c r="R3" s="192"/>
    </row>
    <row r="4" spans="1:18">
      <c r="B4" s="173" t="s">
        <v>136</v>
      </c>
      <c r="C4" s="56">
        <v>62</v>
      </c>
      <c r="D4" s="177">
        <v>0.01</v>
      </c>
      <c r="R4" s="192"/>
    </row>
    <row r="5" spans="1:18">
      <c r="B5" s="173" t="s">
        <v>123</v>
      </c>
      <c r="C5" s="56">
        <v>70</v>
      </c>
      <c r="D5" s="177">
        <v>8.9999999999999993E-3</v>
      </c>
      <c r="R5" s="192"/>
    </row>
    <row r="6" spans="1:18">
      <c r="B6" s="173" t="s">
        <v>124</v>
      </c>
      <c r="C6" s="56">
        <v>86</v>
      </c>
      <c r="D6" s="177">
        <v>1.2E-2</v>
      </c>
      <c r="R6" s="192"/>
    </row>
    <row r="7" spans="1:18">
      <c r="B7" s="173" t="s">
        <v>125</v>
      </c>
      <c r="C7" s="56">
        <v>108</v>
      </c>
      <c r="D7" s="177">
        <v>1.4E-2</v>
      </c>
      <c r="R7" s="192"/>
    </row>
    <row r="8" spans="1:18">
      <c r="B8" s="173" t="s">
        <v>126</v>
      </c>
      <c r="C8" s="178">
        <v>133</v>
      </c>
      <c r="D8" s="177">
        <v>1.9E-2</v>
      </c>
      <c r="R8" s="192"/>
    </row>
    <row r="9" spans="1:18">
      <c r="B9" s="173" t="s">
        <v>127</v>
      </c>
      <c r="C9" s="56">
        <v>116</v>
      </c>
      <c r="D9" s="177">
        <v>1.4E-2</v>
      </c>
    </row>
    <row r="10" spans="1:18">
      <c r="B10" s="173" t="s">
        <v>137</v>
      </c>
      <c r="C10" s="56">
        <v>102</v>
      </c>
      <c r="D10" s="177">
        <v>1.2999999999999999E-2</v>
      </c>
    </row>
    <row r="11" spans="1:18">
      <c r="B11" s="173" t="s">
        <v>133</v>
      </c>
      <c r="C11" s="56">
        <v>132</v>
      </c>
      <c r="D11" s="177">
        <v>1.7000000000000001E-2</v>
      </c>
    </row>
    <row r="12" spans="1:18">
      <c r="B12" s="173" t="s">
        <v>129</v>
      </c>
      <c r="C12" s="56">
        <v>150</v>
      </c>
      <c r="D12" s="177">
        <v>1.7000000000000001E-2</v>
      </c>
    </row>
    <row r="13" spans="1:18">
      <c r="B13" s="173" t="s">
        <v>130</v>
      </c>
      <c r="C13" s="56">
        <v>185</v>
      </c>
      <c r="D13" s="177">
        <v>1.9E-2</v>
      </c>
    </row>
    <row r="14" spans="1:18">
      <c r="B14" s="77" t="s">
        <v>157</v>
      </c>
      <c r="C14" s="78">
        <v>205</v>
      </c>
      <c r="D14" s="79">
        <v>0.02</v>
      </c>
    </row>
    <row r="15" spans="1:18" ht="15.75" thickBot="1">
      <c r="B15" s="207" t="s">
        <v>214</v>
      </c>
      <c r="C15" s="208">
        <v>210</v>
      </c>
      <c r="D15" s="209">
        <v>2.06E-2</v>
      </c>
      <c r="F15" s="75"/>
      <c r="G15" s="75"/>
      <c r="H15" s="75"/>
      <c r="I15" s="75"/>
      <c r="J15" s="75"/>
      <c r="K15" s="75"/>
      <c r="L15" s="76"/>
    </row>
    <row r="16" spans="1:18">
      <c r="B16" s="210" t="s">
        <v>32</v>
      </c>
      <c r="C16" s="211"/>
      <c r="D16" s="211"/>
    </row>
    <row r="17" spans="1:16">
      <c r="B17" s="193" t="s">
        <v>74</v>
      </c>
      <c r="C17" s="211"/>
      <c r="D17" s="211"/>
    </row>
    <row r="18" spans="1:16">
      <c r="B18" s="193" t="s">
        <v>213</v>
      </c>
      <c r="C18" s="211"/>
      <c r="D18" s="211"/>
    </row>
    <row r="19" spans="1:16">
      <c r="B19" s="210" t="s">
        <v>116</v>
      </c>
      <c r="C19" s="212"/>
      <c r="D19" s="212"/>
      <c r="E19" s="195"/>
      <c r="F19" s="195"/>
      <c r="G19" s="195"/>
      <c r="H19" s="195"/>
      <c r="I19" s="195"/>
      <c r="J19" s="195"/>
    </row>
    <row r="20" spans="1:16">
      <c r="B20" s="196" t="s">
        <v>33</v>
      </c>
      <c r="C20" s="195"/>
      <c r="D20" s="195"/>
      <c r="E20" s="195"/>
      <c r="F20" s="195"/>
      <c r="G20" s="195"/>
      <c r="H20" s="195"/>
      <c r="I20" s="195"/>
      <c r="J20" s="195"/>
    </row>
    <row r="21" spans="1:16">
      <c r="A21" s="211"/>
      <c r="B21" s="212"/>
      <c r="C21" s="212"/>
      <c r="D21" s="212"/>
      <c r="E21" s="212"/>
      <c r="F21" s="212"/>
      <c r="G21" s="212"/>
      <c r="H21" s="212"/>
      <c r="I21" s="212"/>
      <c r="J21" s="212"/>
      <c r="K21" s="211"/>
      <c r="L21" s="211"/>
      <c r="M21" s="211"/>
      <c r="N21" s="211"/>
      <c r="O21" s="211"/>
      <c r="P21" s="211"/>
    </row>
    <row r="22" spans="1:16" ht="15.75" thickBot="1">
      <c r="A22" s="211"/>
      <c r="B22" s="213" t="s">
        <v>113</v>
      </c>
      <c r="C22" s="211"/>
      <c r="D22" s="211"/>
      <c r="E22" s="211"/>
      <c r="F22" s="211"/>
      <c r="G22" s="212"/>
      <c r="H22" s="212"/>
      <c r="I22" s="212"/>
      <c r="J22" s="212"/>
      <c r="K22" s="211"/>
      <c r="L22" s="211"/>
      <c r="M22" s="211"/>
      <c r="N22" s="211"/>
      <c r="O22" s="211"/>
      <c r="P22" s="211"/>
    </row>
    <row r="23" spans="1:16" ht="24.75" thickBot="1">
      <c r="A23" s="211"/>
      <c r="B23" s="214" t="s">
        <v>0</v>
      </c>
      <c r="C23" s="214" t="s">
        <v>28</v>
      </c>
      <c r="D23" s="214" t="s">
        <v>29</v>
      </c>
      <c r="E23" s="211"/>
      <c r="F23" s="211"/>
      <c r="G23" s="211"/>
      <c r="H23" s="211"/>
      <c r="I23" s="211"/>
      <c r="J23" s="211"/>
      <c r="K23" s="211"/>
      <c r="L23" s="211"/>
      <c r="M23" s="211"/>
      <c r="N23" s="211"/>
      <c r="O23" s="211"/>
      <c r="P23" s="211"/>
    </row>
    <row r="24" spans="1:16" ht="17.25">
      <c r="A24" s="211"/>
      <c r="B24" s="77" t="s">
        <v>215</v>
      </c>
      <c r="C24" s="78">
        <v>7</v>
      </c>
      <c r="D24" s="79">
        <v>5.0000000000000001E-4</v>
      </c>
      <c r="E24" s="211"/>
      <c r="F24" s="211"/>
      <c r="G24" s="211"/>
      <c r="H24" s="211"/>
      <c r="I24" s="211"/>
      <c r="J24" s="211"/>
      <c r="K24" s="211"/>
      <c r="L24" s="211"/>
      <c r="M24" s="211"/>
      <c r="N24" s="211"/>
      <c r="O24" s="211"/>
      <c r="P24" s="211"/>
    </row>
    <row r="25" spans="1:16" ht="17.25">
      <c r="A25" s="211"/>
      <c r="B25" s="77" t="s">
        <v>216</v>
      </c>
      <c r="C25" s="78">
        <v>98</v>
      </c>
      <c r="D25" s="79">
        <v>4.4999999999999997E-3</v>
      </c>
      <c r="E25" s="211"/>
      <c r="F25" s="211"/>
      <c r="G25" s="211"/>
      <c r="H25" s="211"/>
      <c r="I25" s="211"/>
      <c r="J25" s="211"/>
      <c r="K25" s="211"/>
      <c r="L25" s="211"/>
      <c r="M25" s="211"/>
      <c r="N25" s="211"/>
      <c r="O25" s="211"/>
      <c r="P25" s="211"/>
    </row>
    <row r="26" spans="1:16" ht="15.75" thickBot="1">
      <c r="A26" s="211"/>
      <c r="B26" s="207" t="s">
        <v>138</v>
      </c>
      <c r="C26" s="208">
        <v>103</v>
      </c>
      <c r="D26" s="209">
        <v>6.0000000000000001E-3</v>
      </c>
      <c r="E26" s="211"/>
      <c r="F26" s="211"/>
      <c r="G26" s="211"/>
      <c r="H26" s="211"/>
      <c r="I26" s="211"/>
      <c r="J26" s="211"/>
      <c r="K26" s="211"/>
      <c r="L26" s="211"/>
      <c r="M26" s="211"/>
      <c r="N26" s="211"/>
      <c r="O26" s="211"/>
      <c r="P26" s="211"/>
    </row>
    <row r="27" spans="1:16">
      <c r="A27" s="211"/>
      <c r="B27" s="193" t="s">
        <v>47</v>
      </c>
      <c r="C27" s="211"/>
      <c r="D27" s="211"/>
      <c r="E27" s="211"/>
      <c r="F27" s="211"/>
      <c r="G27" s="211"/>
      <c r="H27" s="211"/>
      <c r="I27" s="211"/>
      <c r="J27" s="211"/>
      <c r="K27" s="211"/>
      <c r="L27" s="211"/>
      <c r="M27" s="211"/>
      <c r="N27" s="211"/>
      <c r="O27" s="211"/>
      <c r="P27" s="211"/>
    </row>
    <row r="28" spans="1:16">
      <c r="A28" s="211"/>
      <c r="B28" s="193" t="s">
        <v>46</v>
      </c>
      <c r="C28" s="211"/>
      <c r="D28" s="211"/>
      <c r="E28" s="211"/>
      <c r="F28" s="211"/>
      <c r="G28" s="211"/>
      <c r="H28" s="211"/>
      <c r="I28" s="211"/>
      <c r="J28" s="211"/>
      <c r="K28" s="211"/>
      <c r="L28" s="211"/>
      <c r="M28" s="211"/>
      <c r="N28" s="211"/>
      <c r="O28" s="211"/>
      <c r="P28" s="211"/>
    </row>
    <row r="29" spans="1:16">
      <c r="A29" s="211"/>
      <c r="B29" s="193" t="s">
        <v>48</v>
      </c>
      <c r="C29" s="211"/>
      <c r="D29" s="211"/>
      <c r="E29" s="211"/>
      <c r="F29" s="211"/>
      <c r="G29" s="211"/>
      <c r="H29" s="211"/>
      <c r="I29" s="211"/>
      <c r="J29" s="211"/>
      <c r="K29" s="211"/>
      <c r="L29" s="211"/>
      <c r="M29" s="211"/>
      <c r="N29" s="211"/>
      <c r="O29" s="211"/>
      <c r="P29" s="211"/>
    </row>
    <row r="30" spans="1:16">
      <c r="A30" s="211"/>
      <c r="B30" s="193" t="s">
        <v>49</v>
      </c>
      <c r="C30" s="211"/>
      <c r="D30" s="211"/>
      <c r="E30" s="211"/>
      <c r="F30" s="211"/>
      <c r="G30" s="211"/>
      <c r="H30" s="211"/>
      <c r="I30" s="211"/>
      <c r="J30" s="211"/>
      <c r="K30" s="211"/>
      <c r="L30" s="211"/>
      <c r="M30" s="211"/>
      <c r="N30" s="211"/>
      <c r="O30" s="211"/>
      <c r="P30" s="211"/>
    </row>
    <row r="31" spans="1:16" ht="25.5" customHeight="1">
      <c r="A31" s="211"/>
      <c r="B31" s="260" t="s">
        <v>119</v>
      </c>
      <c r="C31" s="260"/>
      <c r="D31" s="260"/>
      <c r="E31" s="260"/>
      <c r="F31" s="260"/>
      <c r="G31" s="260"/>
      <c r="H31" s="260"/>
      <c r="I31" s="260"/>
      <c r="J31" s="260"/>
      <c r="K31" s="260"/>
      <c r="L31" s="260"/>
      <c r="M31" s="260"/>
      <c r="N31" s="211"/>
      <c r="O31" s="211"/>
      <c r="P31" s="211"/>
    </row>
    <row r="32" spans="1:16">
      <c r="A32" s="211"/>
      <c r="B32" s="193" t="s">
        <v>42</v>
      </c>
      <c r="C32" s="211"/>
      <c r="D32" s="211"/>
      <c r="E32" s="211"/>
      <c r="F32" s="211"/>
      <c r="G32" s="211"/>
      <c r="H32" s="211"/>
      <c r="I32" s="211"/>
      <c r="J32" s="211"/>
      <c r="K32" s="211"/>
      <c r="L32" s="211"/>
      <c r="M32" s="211"/>
      <c r="N32" s="211"/>
      <c r="O32" s="211"/>
      <c r="P32" s="211"/>
    </row>
    <row r="33" spans="1:16">
      <c r="A33" s="211"/>
      <c r="B33" s="193"/>
      <c r="C33" s="211"/>
      <c r="D33" s="211"/>
      <c r="E33" s="211"/>
      <c r="F33" s="211"/>
      <c r="G33" s="211"/>
      <c r="H33" s="211"/>
      <c r="I33" s="211"/>
      <c r="J33" s="211"/>
      <c r="K33" s="211"/>
      <c r="L33" s="211"/>
      <c r="M33" s="211"/>
      <c r="N33" s="211"/>
      <c r="O33" s="211"/>
      <c r="P33" s="211"/>
    </row>
    <row r="34" spans="1:16" ht="15.75" thickBot="1">
      <c r="A34" s="211"/>
      <c r="B34" s="213" t="s">
        <v>212</v>
      </c>
      <c r="C34" s="211"/>
      <c r="D34" s="211"/>
      <c r="E34" s="211"/>
      <c r="F34" s="211"/>
      <c r="G34" s="211"/>
      <c r="H34" s="211"/>
      <c r="I34" s="211"/>
      <c r="J34" s="211"/>
      <c r="K34" s="211"/>
      <c r="L34" s="211"/>
      <c r="M34" s="211"/>
      <c r="N34" s="211"/>
      <c r="O34" s="211"/>
      <c r="P34" s="211"/>
    </row>
    <row r="35" spans="1:16" ht="24.75" thickBot="1">
      <c r="B35" s="57" t="s">
        <v>0</v>
      </c>
      <c r="C35" s="57" t="s">
        <v>28</v>
      </c>
      <c r="D35" s="57" t="s">
        <v>29</v>
      </c>
      <c r="F35" s="197"/>
    </row>
    <row r="36" spans="1:16">
      <c r="B36" s="198">
        <v>2017</v>
      </c>
      <c r="C36" s="66">
        <v>46</v>
      </c>
      <c r="D36" s="11">
        <v>2.0323084940072955E-2</v>
      </c>
    </row>
    <row r="37" spans="1:16">
      <c r="B37" s="198">
        <v>2018</v>
      </c>
      <c r="C37" s="66">
        <v>53</v>
      </c>
      <c r="D37" s="11">
        <v>2.4145E-2</v>
      </c>
    </row>
    <row r="38" spans="1:16">
      <c r="B38" s="206">
        <v>2019</v>
      </c>
      <c r="C38" s="78">
        <v>53</v>
      </c>
      <c r="D38" s="11">
        <v>2.2193999999999998E-2</v>
      </c>
    </row>
    <row r="39" spans="1:16" ht="15.75" thickBot="1">
      <c r="B39" s="164">
        <v>2020</v>
      </c>
      <c r="C39" s="114">
        <v>60</v>
      </c>
      <c r="D39" s="205">
        <v>2.3318999999999999E-2</v>
      </c>
    </row>
    <row r="40" spans="1:16">
      <c r="B40" s="20" t="s">
        <v>115</v>
      </c>
    </row>
    <row r="41" spans="1:16">
      <c r="B41" s="20" t="s">
        <v>210</v>
      </c>
    </row>
    <row r="42" spans="1:16">
      <c r="B42" s="20" t="s">
        <v>211</v>
      </c>
    </row>
    <row r="43" spans="1:16">
      <c r="B43" s="194"/>
    </row>
    <row r="44" spans="1:16">
      <c r="B44" s="166"/>
    </row>
  </sheetData>
  <mergeCells count="1">
    <mergeCell ref="B31:M31"/>
  </mergeCells>
  <pageMargins left="0.7" right="0.7" top="0.75" bottom="0.75" header="0.3" footer="0.3"/>
  <pageSetup paperSize="9" scale="76" orientation="landscape" r:id="rId1"/>
  <headerFooter>
    <oddFooter>&amp;L&amp;1#&amp;"Calibri"&amp;11&amp;K000000OFFICIAL: Sensitive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E4FC2D-CB9E-490A-B0D7-C0914D9FB705}">
  <sheetPr>
    <tabColor rgb="FF009999"/>
  </sheetPr>
  <dimension ref="B1:Q64"/>
  <sheetViews>
    <sheetView showGridLines="0" zoomScaleNormal="100" zoomScaleSheetLayoutView="190" workbookViewId="0">
      <selection activeCell="L45" sqref="L45"/>
    </sheetView>
  </sheetViews>
  <sheetFormatPr defaultRowHeight="15"/>
  <cols>
    <col min="3" max="3" width="10.5703125" customWidth="1"/>
    <col min="4" max="4" width="14.28515625" customWidth="1"/>
    <col min="5" max="5" width="14.42578125" customWidth="1"/>
    <col min="6" max="6" width="18.42578125" customWidth="1"/>
    <col min="7" max="7" width="12" customWidth="1"/>
    <col min="13" max="13" width="9.42578125" customWidth="1"/>
    <col min="15" max="26" width="0" hidden="1" customWidth="1"/>
  </cols>
  <sheetData>
    <row r="1" spans="2:17" s="23" customFormat="1" ht="15.75" thickBot="1">
      <c r="B1" s="9" t="s">
        <v>165</v>
      </c>
      <c r="C1" s="42"/>
      <c r="D1" s="42"/>
      <c r="E1" s="42"/>
      <c r="F1" s="42"/>
      <c r="G1" s="42"/>
      <c r="H1" s="42"/>
      <c r="O1" s="9" t="s">
        <v>217</v>
      </c>
      <c r="P1" s="42"/>
      <c r="Q1" s="42"/>
    </row>
    <row r="2" spans="2:17" s="23" customFormat="1" ht="36.75" thickBot="1">
      <c r="B2" s="217" t="s">
        <v>0</v>
      </c>
      <c r="C2" s="217" t="s">
        <v>1</v>
      </c>
      <c r="D2" s="217" t="s">
        <v>2</v>
      </c>
      <c r="E2" s="217" t="s">
        <v>52</v>
      </c>
      <c r="F2" s="217" t="s">
        <v>5</v>
      </c>
      <c r="G2" s="217" t="s">
        <v>111</v>
      </c>
      <c r="H2" s="217" t="s">
        <v>4</v>
      </c>
      <c r="I2" s="121"/>
      <c r="J2" s="121"/>
      <c r="K2" s="121"/>
      <c r="L2" s="121"/>
      <c r="O2" s="10" t="s">
        <v>0</v>
      </c>
      <c r="P2" s="10" t="s">
        <v>1</v>
      </c>
      <c r="Q2" s="10" t="s">
        <v>2</v>
      </c>
    </row>
    <row r="3" spans="2:17" s="23" customFormat="1">
      <c r="B3" s="218" t="s">
        <v>135</v>
      </c>
      <c r="C3" s="219">
        <v>100</v>
      </c>
      <c r="D3" s="219">
        <v>675</v>
      </c>
      <c r="E3" s="106">
        <v>122.79</v>
      </c>
      <c r="F3" s="106">
        <v>12.72</v>
      </c>
      <c r="G3" s="106">
        <f>E3-F3</f>
        <v>110.07000000000001</v>
      </c>
      <c r="H3" s="106">
        <f>E3/F3</f>
        <v>9.6533018867924536</v>
      </c>
      <c r="I3" s="121"/>
      <c r="J3" s="121"/>
      <c r="K3" s="121"/>
      <c r="L3" s="121"/>
      <c r="O3" s="104" t="s">
        <v>135</v>
      </c>
      <c r="P3" s="105"/>
      <c r="Q3" s="105"/>
    </row>
    <row r="4" spans="2:17" s="23" customFormat="1">
      <c r="B4" s="77" t="s">
        <v>136</v>
      </c>
      <c r="C4" s="93">
        <v>112</v>
      </c>
      <c r="D4" s="93">
        <v>731</v>
      </c>
      <c r="E4" s="108">
        <v>135.02000000000001</v>
      </c>
      <c r="F4" s="108">
        <v>13.78</v>
      </c>
      <c r="G4" s="108">
        <f t="shared" ref="G4:G14" si="0">E4-F4</f>
        <v>121.24000000000001</v>
      </c>
      <c r="H4" s="108">
        <f t="shared" ref="H4:H14" si="1">E4/F4</f>
        <v>9.7982583454281578</v>
      </c>
      <c r="I4" s="121"/>
      <c r="J4" s="121"/>
      <c r="K4" s="121"/>
      <c r="L4" s="121"/>
      <c r="O4" s="92" t="s">
        <v>136</v>
      </c>
      <c r="P4" s="107"/>
      <c r="Q4" s="107"/>
    </row>
    <row r="5" spans="2:17" s="23" customFormat="1">
      <c r="B5" s="77" t="s">
        <v>123</v>
      </c>
      <c r="C5" s="93">
        <v>127</v>
      </c>
      <c r="D5" s="93">
        <v>808</v>
      </c>
      <c r="E5" s="220">
        <v>133.33000000000001</v>
      </c>
      <c r="F5" s="220">
        <v>15.26</v>
      </c>
      <c r="G5" s="108">
        <f t="shared" si="0"/>
        <v>118.07000000000001</v>
      </c>
      <c r="H5" s="108">
        <f t="shared" si="1"/>
        <v>8.7372214941022293</v>
      </c>
      <c r="I5" s="121"/>
      <c r="J5" s="121"/>
      <c r="K5" s="121"/>
      <c r="L5" s="121"/>
      <c r="O5" s="92" t="s">
        <v>123</v>
      </c>
      <c r="P5" s="215">
        <v>273</v>
      </c>
      <c r="Q5" s="215">
        <v>1676</v>
      </c>
    </row>
    <row r="6" spans="2:17" s="23" customFormat="1">
      <c r="B6" s="77" t="s">
        <v>124</v>
      </c>
      <c r="C6" s="93">
        <v>136</v>
      </c>
      <c r="D6" s="93">
        <v>815</v>
      </c>
      <c r="E6" s="220">
        <v>142.88999999999999</v>
      </c>
      <c r="F6" s="220">
        <v>15.4</v>
      </c>
      <c r="G6" s="108">
        <f t="shared" si="0"/>
        <v>127.48999999999998</v>
      </c>
      <c r="H6" s="108">
        <f t="shared" si="1"/>
        <v>9.2785714285714267</v>
      </c>
      <c r="I6" s="121"/>
      <c r="J6" s="121"/>
      <c r="K6" s="121"/>
      <c r="L6" s="121"/>
      <c r="O6" s="92" t="s">
        <v>124</v>
      </c>
      <c r="P6" s="215">
        <v>295</v>
      </c>
      <c r="Q6" s="215">
        <v>1685</v>
      </c>
    </row>
    <row r="7" spans="2:17" s="23" customFormat="1">
      <c r="B7" s="77" t="s">
        <v>125</v>
      </c>
      <c r="C7" s="93">
        <v>133</v>
      </c>
      <c r="D7" s="93">
        <v>785</v>
      </c>
      <c r="E7" s="220">
        <v>138.72999999999999</v>
      </c>
      <c r="F7" s="220">
        <v>14.8</v>
      </c>
      <c r="G7" s="108">
        <f t="shared" si="0"/>
        <v>123.92999999999999</v>
      </c>
      <c r="H7" s="108">
        <f t="shared" si="1"/>
        <v>9.373648648648647</v>
      </c>
      <c r="I7" s="121"/>
      <c r="J7" s="121"/>
      <c r="K7" s="121"/>
      <c r="L7" s="121"/>
      <c r="O7" s="92" t="s">
        <v>125</v>
      </c>
      <c r="P7" s="215">
        <v>277</v>
      </c>
      <c r="Q7" s="215">
        <v>1556</v>
      </c>
    </row>
    <row r="8" spans="2:17" s="23" customFormat="1">
      <c r="B8" s="77" t="s">
        <v>126</v>
      </c>
      <c r="C8" s="93">
        <v>125</v>
      </c>
      <c r="D8" s="93">
        <v>669</v>
      </c>
      <c r="E8" s="220">
        <v>130.91999999999999</v>
      </c>
      <c r="F8" s="220">
        <v>12.55</v>
      </c>
      <c r="G8" s="108">
        <f t="shared" si="0"/>
        <v>118.36999999999999</v>
      </c>
      <c r="H8" s="108">
        <f t="shared" si="1"/>
        <v>10.431872509960158</v>
      </c>
      <c r="I8" s="121"/>
      <c r="J8" s="121"/>
      <c r="K8" s="121"/>
      <c r="L8" s="121"/>
      <c r="O8" s="92" t="s">
        <v>126</v>
      </c>
      <c r="P8" s="215">
        <v>253</v>
      </c>
      <c r="Q8" s="215">
        <v>1338</v>
      </c>
    </row>
    <row r="9" spans="2:17" s="23" customFormat="1">
      <c r="B9" s="77" t="s">
        <v>127</v>
      </c>
      <c r="C9" s="93">
        <v>114</v>
      </c>
      <c r="D9" s="93">
        <v>572</v>
      </c>
      <c r="E9" s="220">
        <v>119.38</v>
      </c>
      <c r="F9" s="220">
        <v>10.64</v>
      </c>
      <c r="G9" s="108">
        <f t="shared" si="0"/>
        <v>108.74</v>
      </c>
      <c r="H9" s="108">
        <f t="shared" si="1"/>
        <v>11.219924812030074</v>
      </c>
      <c r="I9" s="121"/>
      <c r="J9" s="121"/>
      <c r="K9" s="121"/>
      <c r="L9" s="121"/>
      <c r="O9" s="92" t="s">
        <v>127</v>
      </c>
      <c r="P9" s="215">
        <v>229</v>
      </c>
      <c r="Q9" s="215">
        <v>1165</v>
      </c>
    </row>
    <row r="10" spans="2:17" s="23" customFormat="1">
      <c r="B10" s="77" t="s">
        <v>25</v>
      </c>
      <c r="C10" s="93">
        <v>107</v>
      </c>
      <c r="D10" s="93">
        <v>589</v>
      </c>
      <c r="E10" s="220">
        <v>111.38</v>
      </c>
      <c r="F10" s="220">
        <v>10.85</v>
      </c>
      <c r="G10" s="108">
        <f t="shared" si="0"/>
        <v>100.53</v>
      </c>
      <c r="H10" s="108">
        <f t="shared" si="1"/>
        <v>10.265437788018433</v>
      </c>
      <c r="I10" s="121"/>
      <c r="J10" s="121"/>
      <c r="K10" s="121"/>
      <c r="L10" s="121"/>
      <c r="O10" s="92" t="s">
        <v>25</v>
      </c>
      <c r="P10" s="215">
        <v>233</v>
      </c>
      <c r="Q10" s="215">
        <v>1180</v>
      </c>
    </row>
    <row r="11" spans="2:17" s="23" customFormat="1">
      <c r="B11" s="206" t="s">
        <v>128</v>
      </c>
      <c r="C11" s="93">
        <v>120</v>
      </c>
      <c r="D11" s="93">
        <v>534</v>
      </c>
      <c r="E11" s="220">
        <v>125.61</v>
      </c>
      <c r="F11" s="220">
        <v>9.68</v>
      </c>
      <c r="G11" s="108">
        <f t="shared" si="0"/>
        <v>115.93</v>
      </c>
      <c r="H11" s="108">
        <f t="shared" si="1"/>
        <v>12.976239669421489</v>
      </c>
      <c r="I11" s="121"/>
      <c r="J11" s="121"/>
      <c r="K11" s="121"/>
      <c r="L11" s="121"/>
      <c r="O11" s="109" t="s">
        <v>128</v>
      </c>
      <c r="P11" s="215">
        <v>244</v>
      </c>
      <c r="Q11" s="215">
        <v>1090</v>
      </c>
    </row>
    <row r="12" spans="2:17" s="23" customFormat="1">
      <c r="B12" s="206" t="s">
        <v>129</v>
      </c>
      <c r="C12" s="93">
        <v>112</v>
      </c>
      <c r="D12" s="93">
        <v>485</v>
      </c>
      <c r="E12" s="220">
        <v>115.44</v>
      </c>
      <c r="F12" s="220">
        <v>8.61</v>
      </c>
      <c r="G12" s="108">
        <f t="shared" si="0"/>
        <v>106.83</v>
      </c>
      <c r="H12" s="108">
        <f t="shared" si="1"/>
        <v>13.407665505226481</v>
      </c>
      <c r="I12" s="121"/>
      <c r="J12" s="121"/>
      <c r="K12" s="121"/>
      <c r="L12" s="121"/>
      <c r="O12" s="109" t="s">
        <v>129</v>
      </c>
      <c r="P12" s="215">
        <v>223</v>
      </c>
      <c r="Q12" s="215">
        <v>1003</v>
      </c>
    </row>
    <row r="13" spans="2:17" s="23" customFormat="1">
      <c r="B13" s="206" t="s">
        <v>130</v>
      </c>
      <c r="C13" s="93">
        <v>98</v>
      </c>
      <c r="D13" s="93">
        <v>476</v>
      </c>
      <c r="E13" s="220">
        <v>99.14</v>
      </c>
      <c r="F13" s="220">
        <v>8.2799999999999994</v>
      </c>
      <c r="G13" s="108">
        <f t="shared" si="0"/>
        <v>90.86</v>
      </c>
      <c r="H13" s="108">
        <f t="shared" si="1"/>
        <v>11.973429951690822</v>
      </c>
      <c r="I13" s="121"/>
      <c r="J13" s="121"/>
      <c r="K13" s="121"/>
      <c r="L13" s="121"/>
      <c r="O13" s="109" t="s">
        <v>130</v>
      </c>
      <c r="P13" s="215">
        <v>191</v>
      </c>
      <c r="Q13" s="215">
        <v>963</v>
      </c>
    </row>
    <row r="14" spans="2:17" s="23" customFormat="1" ht="15.75" thickBot="1">
      <c r="B14" s="221" t="s">
        <v>134</v>
      </c>
      <c r="C14" s="222">
        <v>89</v>
      </c>
      <c r="D14" s="222">
        <v>452</v>
      </c>
      <c r="E14" s="223">
        <v>87.83</v>
      </c>
      <c r="F14" s="223">
        <v>7.7</v>
      </c>
      <c r="G14" s="111">
        <f t="shared" si="0"/>
        <v>80.13</v>
      </c>
      <c r="H14" s="111">
        <f t="shared" si="1"/>
        <v>11.406493506493506</v>
      </c>
      <c r="I14" s="121"/>
      <c r="J14" s="121"/>
      <c r="K14" s="121"/>
      <c r="L14" s="121"/>
      <c r="O14" s="110" t="s">
        <v>134</v>
      </c>
      <c r="P14" s="215">
        <v>173</v>
      </c>
      <c r="Q14" s="215">
        <v>916</v>
      </c>
    </row>
    <row r="15" spans="2:17" s="23" customFormat="1">
      <c r="B15" s="55" t="s">
        <v>166</v>
      </c>
      <c r="C15" s="193"/>
      <c r="D15" s="193"/>
      <c r="E15" s="193"/>
      <c r="F15" s="193"/>
      <c r="G15" s="193"/>
      <c r="H15" s="193"/>
      <c r="I15" s="245"/>
      <c r="J15" s="245"/>
      <c r="K15" s="245"/>
      <c r="L15" s="245"/>
    </row>
    <row r="16" spans="2:17" s="23" customFormat="1">
      <c r="B16" s="55" t="s">
        <v>53</v>
      </c>
      <c r="C16" s="193"/>
      <c r="D16" s="193"/>
      <c r="E16" s="193"/>
      <c r="F16" s="193"/>
      <c r="G16" s="193"/>
      <c r="H16" s="193"/>
      <c r="I16" s="245"/>
      <c r="J16" s="245"/>
      <c r="K16" s="245"/>
      <c r="L16" s="245"/>
    </row>
    <row r="17" spans="2:12" s="23" customFormat="1">
      <c r="B17" s="252" t="s">
        <v>167</v>
      </c>
      <c r="C17" s="252"/>
      <c r="D17" s="252"/>
      <c r="E17" s="252"/>
      <c r="F17" s="252"/>
      <c r="G17" s="252"/>
      <c r="H17" s="252"/>
      <c r="I17" s="252"/>
      <c r="J17" s="252"/>
      <c r="K17" s="252"/>
      <c r="L17" s="252"/>
    </row>
    <row r="18" spans="2:12" s="23" customFormat="1">
      <c r="B18" s="55" t="s">
        <v>168</v>
      </c>
      <c r="C18" s="193"/>
      <c r="D18" s="193"/>
      <c r="E18" s="193"/>
      <c r="F18" s="193"/>
      <c r="G18" s="193"/>
      <c r="H18" s="193"/>
      <c r="I18" s="245"/>
      <c r="J18" s="245"/>
      <c r="K18" s="245"/>
      <c r="L18" s="245"/>
    </row>
    <row r="19" spans="2:12" s="23" customFormat="1">
      <c r="B19" s="55" t="s">
        <v>169</v>
      </c>
      <c r="C19" s="193"/>
      <c r="D19" s="193"/>
      <c r="E19" s="193"/>
      <c r="F19" s="193"/>
      <c r="G19" s="193"/>
      <c r="H19" s="193"/>
      <c r="I19" s="245"/>
      <c r="J19" s="245"/>
      <c r="K19" s="245"/>
      <c r="L19" s="245"/>
    </row>
    <row r="20" spans="2:12" s="23" customFormat="1">
      <c r="B20" s="253" t="s">
        <v>170</v>
      </c>
      <c r="C20" s="253"/>
      <c r="D20" s="253"/>
      <c r="E20" s="253"/>
      <c r="F20" s="253"/>
      <c r="G20" s="253"/>
      <c r="H20" s="253"/>
      <c r="I20" s="253"/>
      <c r="J20" s="245"/>
      <c r="K20" s="245"/>
      <c r="L20" s="245"/>
    </row>
    <row r="21" spans="2:12" s="23" customFormat="1">
      <c r="B21" s="253"/>
      <c r="C21" s="253"/>
      <c r="D21" s="253"/>
      <c r="E21" s="253"/>
      <c r="F21" s="253"/>
      <c r="G21" s="253"/>
      <c r="H21" s="253"/>
      <c r="I21" s="253"/>
      <c r="J21" s="245"/>
      <c r="K21" s="245"/>
      <c r="L21" s="245"/>
    </row>
    <row r="22" spans="2:12" s="23" customFormat="1" hidden="1">
      <c r="B22" s="55"/>
      <c r="C22" s="211"/>
      <c r="D22" s="211"/>
      <c r="E22" s="211"/>
      <c r="F22" s="211"/>
      <c r="G22" s="211"/>
      <c r="H22" s="211"/>
      <c r="I22" s="121"/>
      <c r="J22" s="121"/>
      <c r="K22" s="121"/>
      <c r="L22" s="121"/>
    </row>
    <row r="23" spans="2:12" ht="15.75" hidden="1" thickBot="1">
      <c r="B23" s="87" t="s">
        <v>131</v>
      </c>
      <c r="C23" s="224"/>
      <c r="D23" s="224"/>
      <c r="E23" s="224"/>
      <c r="F23" s="224"/>
      <c r="G23" s="224"/>
      <c r="H23" s="224"/>
      <c r="I23" s="121"/>
      <c r="J23" s="121"/>
      <c r="K23" s="121"/>
      <c r="L23" s="121"/>
    </row>
    <row r="24" spans="2:12" ht="24.75" hidden="1" thickBot="1">
      <c r="B24" s="217" t="s">
        <v>0</v>
      </c>
      <c r="C24" s="217" t="s">
        <v>1</v>
      </c>
      <c r="D24" s="217" t="s">
        <v>2</v>
      </c>
      <c r="E24" s="217" t="s">
        <v>52</v>
      </c>
      <c r="F24" s="217" t="s">
        <v>5</v>
      </c>
      <c r="G24" s="217" t="s">
        <v>111</v>
      </c>
      <c r="H24" s="217" t="s">
        <v>4</v>
      </c>
      <c r="I24" s="121"/>
      <c r="J24" s="121"/>
      <c r="K24" s="121"/>
      <c r="L24" s="121"/>
    </row>
    <row r="25" spans="2:12" s="23" customFormat="1" hidden="1">
      <c r="B25" s="225" t="s">
        <v>135</v>
      </c>
      <c r="C25" s="226">
        <v>14</v>
      </c>
      <c r="D25" s="226">
        <v>53</v>
      </c>
      <c r="E25" s="227">
        <v>17.739999999999998</v>
      </c>
      <c r="F25" s="227">
        <v>1</v>
      </c>
      <c r="G25" s="108">
        <f>E25-F25</f>
        <v>16.739999999999998</v>
      </c>
      <c r="H25" s="228">
        <f>E25/F25</f>
        <v>17.739999999999998</v>
      </c>
      <c r="I25" s="121"/>
      <c r="J25" s="121"/>
      <c r="K25" s="121"/>
      <c r="L25" s="121"/>
    </row>
    <row r="26" spans="2:12" hidden="1">
      <c r="B26" s="225" t="s">
        <v>136</v>
      </c>
      <c r="C26" s="226">
        <v>14</v>
      </c>
      <c r="D26" s="226">
        <v>59</v>
      </c>
      <c r="E26" s="227">
        <v>16.45</v>
      </c>
      <c r="F26" s="227">
        <v>1.1100000000000001</v>
      </c>
      <c r="G26" s="108">
        <f t="shared" ref="G26:G34" si="2">E26-F26</f>
        <v>15.34</v>
      </c>
      <c r="H26" s="228">
        <f t="shared" ref="H26:H34" si="3">E26/F26</f>
        <v>14.819819819819818</v>
      </c>
      <c r="I26" s="121"/>
      <c r="J26" s="121"/>
      <c r="K26" s="121"/>
      <c r="L26" s="121"/>
    </row>
    <row r="27" spans="2:12" hidden="1">
      <c r="B27" s="225" t="s">
        <v>123</v>
      </c>
      <c r="C27" s="226">
        <v>18</v>
      </c>
      <c r="D27" s="226">
        <v>67</v>
      </c>
      <c r="E27" s="227">
        <v>21.57</v>
      </c>
      <c r="F27" s="227">
        <v>1.26</v>
      </c>
      <c r="G27" s="108">
        <f t="shared" si="2"/>
        <v>20.309999999999999</v>
      </c>
      <c r="H27" s="228">
        <f t="shared" si="3"/>
        <v>17.11904761904762</v>
      </c>
      <c r="I27" s="121"/>
      <c r="J27" s="121"/>
      <c r="K27" s="121"/>
      <c r="L27" s="121"/>
    </row>
    <row r="28" spans="2:12" hidden="1">
      <c r="B28" s="225" t="s">
        <v>124</v>
      </c>
      <c r="C28" s="226">
        <v>17</v>
      </c>
      <c r="D28" s="226">
        <v>68</v>
      </c>
      <c r="E28" s="227">
        <v>19.29</v>
      </c>
      <c r="F28" s="227">
        <v>1.28</v>
      </c>
      <c r="G28" s="108">
        <f t="shared" si="2"/>
        <v>18.009999999999998</v>
      </c>
      <c r="H28" s="228">
        <f t="shared" si="3"/>
        <v>15.070312499999998</v>
      </c>
      <c r="I28" s="121"/>
      <c r="J28" s="121"/>
      <c r="K28" s="121"/>
      <c r="L28" s="121"/>
    </row>
    <row r="29" spans="2:12" ht="15" hidden="1" customHeight="1">
      <c r="B29" s="225" t="s">
        <v>125</v>
      </c>
      <c r="C29" s="226">
        <v>14</v>
      </c>
      <c r="D29" s="226">
        <v>63</v>
      </c>
      <c r="E29" s="227">
        <v>15.69</v>
      </c>
      <c r="F29" s="227">
        <v>1.19</v>
      </c>
      <c r="G29" s="108">
        <f t="shared" si="2"/>
        <v>14.5</v>
      </c>
      <c r="H29" s="228">
        <f t="shared" si="3"/>
        <v>13.184873949579831</v>
      </c>
      <c r="I29" s="121"/>
      <c r="J29" s="121"/>
      <c r="K29" s="121"/>
      <c r="L29" s="121"/>
    </row>
    <row r="30" spans="2:12" hidden="1">
      <c r="B30" s="225" t="s">
        <v>126</v>
      </c>
      <c r="C30" s="226">
        <v>9</v>
      </c>
      <c r="D30" s="226">
        <v>54</v>
      </c>
      <c r="E30" s="227">
        <v>9.9700000000000006</v>
      </c>
      <c r="F30" s="227">
        <v>1.02</v>
      </c>
      <c r="G30" s="108">
        <f t="shared" si="2"/>
        <v>8.9500000000000011</v>
      </c>
      <c r="H30" s="228">
        <f t="shared" si="3"/>
        <v>9.7745098039215694</v>
      </c>
      <c r="I30" s="121"/>
      <c r="J30" s="121"/>
      <c r="K30" s="121"/>
      <c r="L30" s="121"/>
    </row>
    <row r="31" spans="2:12" hidden="1">
      <c r="B31" s="225" t="s">
        <v>127</v>
      </c>
      <c r="C31" s="226">
        <v>11</v>
      </c>
      <c r="D31" s="226">
        <v>51</v>
      </c>
      <c r="E31" s="227">
        <v>11.99</v>
      </c>
      <c r="F31" s="227">
        <v>0.94</v>
      </c>
      <c r="G31" s="108">
        <f t="shared" si="2"/>
        <v>11.05</v>
      </c>
      <c r="H31" s="228">
        <f t="shared" si="3"/>
        <v>12.755319148936172</v>
      </c>
      <c r="I31" s="121"/>
      <c r="J31" s="121"/>
      <c r="K31" s="121"/>
      <c r="L31" s="121"/>
    </row>
    <row r="32" spans="2:12" ht="15" hidden="1" customHeight="1">
      <c r="B32" s="225" t="s">
        <v>25</v>
      </c>
      <c r="C32" s="226">
        <v>15</v>
      </c>
      <c r="D32" s="226">
        <v>68</v>
      </c>
      <c r="E32" s="227">
        <v>16.670000000000002</v>
      </c>
      <c r="F32" s="227">
        <v>1.24</v>
      </c>
      <c r="G32" s="108">
        <f t="shared" si="2"/>
        <v>15.430000000000001</v>
      </c>
      <c r="H32" s="228">
        <f t="shared" si="3"/>
        <v>13.443548387096776</v>
      </c>
      <c r="I32" s="121"/>
      <c r="J32" s="121"/>
      <c r="K32" s="121"/>
      <c r="L32" s="121"/>
    </row>
    <row r="33" spans="2:17" hidden="1">
      <c r="B33" s="229" t="s">
        <v>128</v>
      </c>
      <c r="C33" s="226">
        <v>19</v>
      </c>
      <c r="D33" s="226">
        <v>84</v>
      </c>
      <c r="E33" s="227">
        <v>21.44</v>
      </c>
      <c r="F33" s="227">
        <v>1.52</v>
      </c>
      <c r="G33" s="108">
        <f t="shared" si="2"/>
        <v>19.920000000000002</v>
      </c>
      <c r="H33" s="228">
        <f t="shared" si="3"/>
        <v>14.105263157894738</v>
      </c>
      <c r="I33" s="121"/>
      <c r="J33" s="121"/>
      <c r="K33" s="121"/>
      <c r="L33" s="121"/>
    </row>
    <row r="34" spans="2:17" hidden="1">
      <c r="B34" s="229" t="s">
        <v>129</v>
      </c>
      <c r="C34" s="226">
        <v>21</v>
      </c>
      <c r="D34" s="226">
        <v>103</v>
      </c>
      <c r="E34" s="227">
        <v>23.63</v>
      </c>
      <c r="F34" s="227">
        <v>1.82</v>
      </c>
      <c r="G34" s="108">
        <f t="shared" si="2"/>
        <v>21.81</v>
      </c>
      <c r="H34" s="228">
        <f t="shared" si="3"/>
        <v>12.983516483516482</v>
      </c>
      <c r="I34" s="121"/>
      <c r="J34" s="121"/>
      <c r="K34" s="121"/>
      <c r="L34" s="121"/>
    </row>
    <row r="35" spans="2:17" s="23" customFormat="1" hidden="1">
      <c r="B35" s="229" t="s">
        <v>130</v>
      </c>
      <c r="C35" s="226">
        <v>20</v>
      </c>
      <c r="D35" s="226">
        <v>109</v>
      </c>
      <c r="E35" s="227">
        <v>21.9</v>
      </c>
      <c r="F35" s="227">
        <v>1.89</v>
      </c>
      <c r="G35" s="108">
        <v>20.009999999999998</v>
      </c>
      <c r="H35" s="228">
        <v>11.587301587301587</v>
      </c>
      <c r="I35" s="121"/>
      <c r="J35" s="121"/>
      <c r="K35" s="121"/>
      <c r="L35" s="121"/>
    </row>
    <row r="36" spans="2:17" ht="16.5" hidden="1" customHeight="1" thickBot="1">
      <c r="B36" s="230" t="s">
        <v>134</v>
      </c>
      <c r="C36" s="231"/>
      <c r="D36" s="231"/>
      <c r="E36" s="232"/>
      <c r="F36" s="232"/>
      <c r="G36" s="232"/>
      <c r="H36" s="232"/>
      <c r="I36" s="121"/>
      <c r="J36" s="121"/>
      <c r="K36" s="121"/>
      <c r="L36" s="121"/>
    </row>
    <row r="37" spans="2:17" hidden="1">
      <c r="B37" s="55" t="s">
        <v>55</v>
      </c>
      <c r="C37" s="211"/>
      <c r="D37" s="211"/>
      <c r="E37" s="211"/>
      <c r="F37" s="211"/>
      <c r="G37" s="211"/>
      <c r="H37" s="211"/>
      <c r="I37" s="211"/>
      <c r="J37" s="211"/>
      <c r="K37" s="121"/>
      <c r="L37" s="121"/>
    </row>
    <row r="38" spans="2:17" hidden="1">
      <c r="B38" s="55" t="s">
        <v>54</v>
      </c>
      <c r="C38" s="211"/>
      <c r="D38" s="211"/>
      <c r="E38" s="211"/>
      <c r="F38" s="211"/>
      <c r="G38" s="211"/>
      <c r="H38" s="211"/>
      <c r="I38" s="211"/>
      <c r="J38" s="211"/>
      <c r="K38" s="121"/>
      <c r="L38" s="121"/>
    </row>
    <row r="39" spans="2:17">
      <c r="B39" s="121"/>
      <c r="C39" s="121"/>
      <c r="D39" s="121"/>
      <c r="E39" s="121"/>
      <c r="F39" s="121"/>
      <c r="G39" s="121"/>
      <c r="H39" s="121"/>
      <c r="I39" s="121"/>
      <c r="J39" s="121"/>
      <c r="K39" s="121"/>
      <c r="L39" s="121"/>
    </row>
    <row r="40" spans="2:17" ht="15.75" thickBot="1">
      <c r="B40" s="87" t="s">
        <v>131</v>
      </c>
      <c r="C40" s="224"/>
      <c r="D40" s="224"/>
      <c r="E40" s="224"/>
      <c r="F40" s="224"/>
      <c r="G40" s="224"/>
      <c r="H40" s="224"/>
      <c r="I40" s="121"/>
      <c r="J40" s="121"/>
      <c r="K40" s="121"/>
      <c r="L40" s="121"/>
      <c r="O40" s="9" t="s">
        <v>218</v>
      </c>
      <c r="P40" s="42"/>
      <c r="Q40" s="42"/>
    </row>
    <row r="41" spans="2:17" ht="36.75" thickBot="1">
      <c r="B41" s="217" t="s">
        <v>0</v>
      </c>
      <c r="C41" s="217" t="s">
        <v>1</v>
      </c>
      <c r="D41" s="217" t="s">
        <v>2</v>
      </c>
      <c r="E41" s="217" t="s">
        <v>52</v>
      </c>
      <c r="F41" s="217" t="s">
        <v>5</v>
      </c>
      <c r="G41" s="217" t="s">
        <v>111</v>
      </c>
      <c r="H41" s="217" t="s">
        <v>4</v>
      </c>
      <c r="I41" s="121"/>
      <c r="J41" s="121"/>
      <c r="K41" s="121"/>
      <c r="L41" s="121"/>
      <c r="O41" s="10" t="s">
        <v>0</v>
      </c>
      <c r="P41" s="10" t="s">
        <v>1</v>
      </c>
      <c r="Q41" s="10" t="s">
        <v>2</v>
      </c>
    </row>
    <row r="42" spans="2:17">
      <c r="B42" s="218" t="s">
        <v>135</v>
      </c>
      <c r="C42" s="219">
        <v>14</v>
      </c>
      <c r="D42" s="219">
        <v>53</v>
      </c>
      <c r="E42" s="106">
        <v>17.739999999999998</v>
      </c>
      <c r="F42" s="106">
        <v>1</v>
      </c>
      <c r="G42" s="106">
        <f>E42-F42</f>
        <v>16.739999999999998</v>
      </c>
      <c r="H42" s="106">
        <f>E42/F42</f>
        <v>17.739999999999998</v>
      </c>
      <c r="I42" s="121"/>
      <c r="J42" s="121"/>
      <c r="K42" s="121"/>
      <c r="L42" s="121"/>
      <c r="O42" s="104" t="s">
        <v>135</v>
      </c>
      <c r="P42" s="105"/>
      <c r="Q42" s="105"/>
    </row>
    <row r="43" spans="2:17">
      <c r="B43" s="77" t="s">
        <v>136</v>
      </c>
      <c r="C43" s="93">
        <v>14</v>
      </c>
      <c r="D43" s="93">
        <v>59</v>
      </c>
      <c r="E43" s="108">
        <v>16.45</v>
      </c>
      <c r="F43" s="108">
        <v>1.1100000000000001</v>
      </c>
      <c r="G43" s="108">
        <f t="shared" ref="G43:G53" si="4">E43-F43</f>
        <v>15.34</v>
      </c>
      <c r="H43" s="108">
        <f t="shared" ref="H43:H52" si="5">E43/F43</f>
        <v>14.819819819819818</v>
      </c>
      <c r="I43" s="121"/>
      <c r="J43" s="121"/>
      <c r="K43" s="121"/>
      <c r="L43" s="121"/>
      <c r="O43" s="92" t="s">
        <v>136</v>
      </c>
      <c r="P43" s="107"/>
      <c r="Q43" s="107"/>
    </row>
    <row r="44" spans="2:17">
      <c r="B44" s="77" t="s">
        <v>123</v>
      </c>
      <c r="C44" s="233">
        <v>18</v>
      </c>
      <c r="D44" s="233">
        <v>67</v>
      </c>
      <c r="E44" s="220">
        <v>19.309999999999999</v>
      </c>
      <c r="F44" s="220">
        <v>1.26</v>
      </c>
      <c r="G44" s="108">
        <f t="shared" si="4"/>
        <v>18.049999999999997</v>
      </c>
      <c r="H44" s="108">
        <f t="shared" si="5"/>
        <v>15.325396825396824</v>
      </c>
      <c r="I44" s="121"/>
      <c r="J44" s="121"/>
      <c r="K44" s="121"/>
      <c r="L44" s="121"/>
      <c r="O44" s="92" t="s">
        <v>123</v>
      </c>
      <c r="P44" s="216">
        <v>80</v>
      </c>
      <c r="Q44" s="216">
        <v>404</v>
      </c>
    </row>
    <row r="45" spans="2:17">
      <c r="B45" s="77" t="s">
        <v>124</v>
      </c>
      <c r="C45" s="233">
        <v>17</v>
      </c>
      <c r="D45" s="233">
        <v>68</v>
      </c>
      <c r="E45" s="220">
        <v>17.440000000000001</v>
      </c>
      <c r="F45" s="220">
        <v>1.28</v>
      </c>
      <c r="G45" s="108">
        <f t="shared" si="4"/>
        <v>16.16</v>
      </c>
      <c r="H45" s="108">
        <f t="shared" si="5"/>
        <v>13.625</v>
      </c>
      <c r="I45" s="121"/>
      <c r="J45" s="121"/>
      <c r="K45" s="121"/>
      <c r="L45" s="121"/>
      <c r="O45" s="92" t="s">
        <v>124</v>
      </c>
      <c r="P45" s="215">
        <v>78</v>
      </c>
      <c r="Q45" s="215">
        <v>383</v>
      </c>
    </row>
    <row r="46" spans="2:17">
      <c r="B46" s="77" t="s">
        <v>125</v>
      </c>
      <c r="C46" s="233">
        <v>14</v>
      </c>
      <c r="D46" s="233">
        <v>63</v>
      </c>
      <c r="E46" s="220">
        <v>14.29</v>
      </c>
      <c r="F46" s="220">
        <v>1.19</v>
      </c>
      <c r="G46" s="108">
        <f t="shared" si="4"/>
        <v>13.1</v>
      </c>
      <c r="H46" s="108">
        <f t="shared" si="5"/>
        <v>12.008403361344538</v>
      </c>
      <c r="I46" s="121"/>
      <c r="J46" s="121"/>
      <c r="K46" s="121"/>
      <c r="L46" s="121"/>
      <c r="O46" s="92" t="s">
        <v>125</v>
      </c>
      <c r="P46" s="215">
        <v>72</v>
      </c>
      <c r="Q46" s="215">
        <v>391</v>
      </c>
    </row>
    <row r="47" spans="2:17">
      <c r="B47" s="77" t="s">
        <v>126</v>
      </c>
      <c r="C47" s="233">
        <v>9</v>
      </c>
      <c r="D47" s="233">
        <v>54</v>
      </c>
      <c r="E47" s="220">
        <v>9.16</v>
      </c>
      <c r="F47" s="220">
        <v>1.02</v>
      </c>
      <c r="G47" s="108">
        <f t="shared" si="4"/>
        <v>8.14</v>
      </c>
      <c r="H47" s="108">
        <f t="shared" si="5"/>
        <v>8.9803921568627452</v>
      </c>
      <c r="I47" s="121"/>
      <c r="J47" s="121"/>
      <c r="K47" s="121"/>
      <c r="L47" s="121"/>
      <c r="O47" s="92" t="s">
        <v>126</v>
      </c>
      <c r="P47" s="215">
        <v>63</v>
      </c>
      <c r="Q47" s="215">
        <v>360</v>
      </c>
    </row>
    <row r="48" spans="2:17">
      <c r="B48" s="77" t="s">
        <v>127</v>
      </c>
      <c r="C48" s="233">
        <v>11</v>
      </c>
      <c r="D48" s="233">
        <v>51</v>
      </c>
      <c r="E48" s="220">
        <v>11.07</v>
      </c>
      <c r="F48" s="220">
        <v>0.95</v>
      </c>
      <c r="G48" s="108">
        <f t="shared" si="4"/>
        <v>10.120000000000001</v>
      </c>
      <c r="H48" s="108">
        <f t="shared" si="5"/>
        <v>11.65263157894737</v>
      </c>
      <c r="I48" s="121"/>
      <c r="J48" s="121"/>
      <c r="K48" s="121"/>
      <c r="L48" s="121"/>
      <c r="O48" s="92" t="s">
        <v>127</v>
      </c>
      <c r="P48" s="215">
        <v>62</v>
      </c>
      <c r="Q48" s="215">
        <v>343</v>
      </c>
    </row>
    <row r="49" spans="2:17">
      <c r="B49" s="77" t="s">
        <v>25</v>
      </c>
      <c r="C49" s="233">
        <v>15</v>
      </c>
      <c r="D49" s="233">
        <v>68</v>
      </c>
      <c r="E49" s="220">
        <v>15.39</v>
      </c>
      <c r="F49" s="220">
        <v>1.24</v>
      </c>
      <c r="G49" s="108">
        <f t="shared" si="4"/>
        <v>14.15</v>
      </c>
      <c r="H49" s="108">
        <f t="shared" si="5"/>
        <v>12.411290322580646</v>
      </c>
      <c r="I49" s="121"/>
      <c r="J49" s="121"/>
      <c r="K49" s="121"/>
      <c r="L49" s="121"/>
      <c r="O49" s="92" t="s">
        <v>25</v>
      </c>
      <c r="P49" s="215">
        <v>88</v>
      </c>
      <c r="Q49" s="215">
        <v>384</v>
      </c>
    </row>
    <row r="50" spans="2:17">
      <c r="B50" s="206" t="s">
        <v>128</v>
      </c>
      <c r="C50" s="233">
        <v>19</v>
      </c>
      <c r="D50" s="233">
        <v>84</v>
      </c>
      <c r="E50" s="220">
        <v>19.899999999999999</v>
      </c>
      <c r="F50" s="220">
        <v>1.52</v>
      </c>
      <c r="G50" s="108">
        <f t="shared" si="4"/>
        <v>18.38</v>
      </c>
      <c r="H50" s="108">
        <f t="shared" si="5"/>
        <v>13.092105263157894</v>
      </c>
      <c r="I50" s="121"/>
      <c r="J50" s="121"/>
      <c r="K50" s="121"/>
      <c r="L50" s="121"/>
      <c r="O50" s="109" t="s">
        <v>128</v>
      </c>
      <c r="P50" s="215">
        <v>84</v>
      </c>
      <c r="Q50" s="215">
        <v>416</v>
      </c>
    </row>
    <row r="51" spans="2:17">
      <c r="B51" s="206" t="s">
        <v>129</v>
      </c>
      <c r="C51" s="233">
        <v>21</v>
      </c>
      <c r="D51" s="233">
        <v>102</v>
      </c>
      <c r="E51" s="220">
        <v>21.74</v>
      </c>
      <c r="F51" s="220">
        <v>1.82</v>
      </c>
      <c r="G51" s="108">
        <f t="shared" si="4"/>
        <v>19.919999999999998</v>
      </c>
      <c r="H51" s="108">
        <f t="shared" si="5"/>
        <v>11.945054945054943</v>
      </c>
      <c r="I51" s="121"/>
      <c r="J51" s="121"/>
      <c r="K51" s="121"/>
      <c r="L51" s="121"/>
      <c r="O51" s="109" t="s">
        <v>129</v>
      </c>
      <c r="P51" s="215">
        <v>88</v>
      </c>
      <c r="Q51" s="215">
        <v>439</v>
      </c>
    </row>
    <row r="52" spans="2:17">
      <c r="B52" s="206" t="s">
        <v>130</v>
      </c>
      <c r="C52" s="233">
        <v>20</v>
      </c>
      <c r="D52" s="233">
        <v>108</v>
      </c>
      <c r="E52" s="220">
        <v>20.45</v>
      </c>
      <c r="F52" s="220">
        <v>1.88</v>
      </c>
      <c r="G52" s="108">
        <f t="shared" si="4"/>
        <v>18.57</v>
      </c>
      <c r="H52" s="108">
        <f t="shared" si="5"/>
        <v>10.877659574468085</v>
      </c>
      <c r="I52" s="121"/>
      <c r="J52" s="121"/>
      <c r="K52" s="121"/>
      <c r="L52" s="121"/>
      <c r="O52" s="109" t="s">
        <v>130</v>
      </c>
      <c r="P52" s="215">
        <v>86</v>
      </c>
      <c r="Q52" s="215">
        <v>436</v>
      </c>
    </row>
    <row r="53" spans="2:17" ht="15.75" thickBot="1">
      <c r="B53" s="221" t="s">
        <v>134</v>
      </c>
      <c r="C53" s="234">
        <v>19</v>
      </c>
      <c r="D53" s="234">
        <v>103</v>
      </c>
      <c r="E53" s="223">
        <v>18.600000000000001</v>
      </c>
      <c r="F53" s="223">
        <v>1.75</v>
      </c>
      <c r="G53" s="111">
        <f t="shared" si="4"/>
        <v>16.850000000000001</v>
      </c>
      <c r="H53" s="111">
        <f>E53/F53</f>
        <v>10.62857142857143</v>
      </c>
      <c r="I53" s="121"/>
      <c r="J53" s="121"/>
      <c r="K53" s="121"/>
      <c r="L53" s="121"/>
      <c r="O53" s="110" t="s">
        <v>134</v>
      </c>
      <c r="P53" s="216">
        <v>80</v>
      </c>
      <c r="Q53" s="216">
        <v>480</v>
      </c>
    </row>
    <row r="54" spans="2:17">
      <c r="B54" s="55" t="s">
        <v>171</v>
      </c>
      <c r="C54" s="211"/>
      <c r="D54" s="211"/>
      <c r="E54" s="211"/>
      <c r="F54" s="211"/>
      <c r="G54" s="211"/>
      <c r="H54" s="211"/>
      <c r="I54" s="121"/>
      <c r="J54" s="121"/>
      <c r="K54" s="121"/>
      <c r="L54" s="121"/>
    </row>
    <row r="55" spans="2:17">
      <c r="B55" s="55" t="s">
        <v>172</v>
      </c>
      <c r="C55" s="211"/>
      <c r="D55" s="211"/>
      <c r="E55" s="211"/>
      <c r="F55" s="211"/>
      <c r="G55" s="211"/>
      <c r="H55" s="211"/>
      <c r="I55" s="121"/>
      <c r="J55" s="121"/>
      <c r="K55" s="121"/>
      <c r="L55" s="121"/>
    </row>
    <row r="56" spans="2:17">
      <c r="B56" s="121"/>
      <c r="C56" s="121"/>
      <c r="D56" s="121"/>
      <c r="E56" s="121"/>
      <c r="F56" s="121"/>
      <c r="G56" s="121"/>
      <c r="H56" s="121"/>
      <c r="I56" s="121"/>
      <c r="J56" s="121"/>
      <c r="K56" s="121"/>
      <c r="L56" s="121"/>
    </row>
    <row r="57" spans="2:17">
      <c r="B57" s="121"/>
      <c r="C57" s="121"/>
      <c r="D57" s="121"/>
      <c r="E57" s="121"/>
      <c r="F57" s="121"/>
      <c r="G57" s="121"/>
      <c r="H57" s="121"/>
      <c r="I57" s="121"/>
      <c r="J57" s="121"/>
      <c r="K57" s="121"/>
      <c r="L57" s="121"/>
    </row>
    <row r="58" spans="2:17">
      <c r="B58" s="121"/>
      <c r="C58" s="121"/>
      <c r="D58" s="121"/>
      <c r="E58" s="121"/>
      <c r="F58" s="121"/>
      <c r="G58" s="121"/>
      <c r="H58" s="121"/>
      <c r="I58" s="121"/>
      <c r="J58" s="121"/>
      <c r="K58" s="121"/>
      <c r="L58" s="121"/>
    </row>
    <row r="59" spans="2:17">
      <c r="B59" s="121"/>
      <c r="C59" s="121"/>
      <c r="D59" s="121"/>
      <c r="E59" s="121"/>
      <c r="F59" s="121"/>
      <c r="G59" s="121"/>
      <c r="H59" s="121"/>
      <c r="I59" s="121"/>
      <c r="J59" s="121"/>
      <c r="K59" s="121"/>
      <c r="L59" s="121"/>
    </row>
    <row r="60" spans="2:17">
      <c r="B60" s="121"/>
      <c r="C60" s="121"/>
      <c r="D60" s="121"/>
      <c r="E60" s="121"/>
      <c r="F60" s="121"/>
      <c r="G60" s="121"/>
      <c r="H60" s="121"/>
      <c r="I60" s="121"/>
      <c r="J60" s="121"/>
      <c r="K60" s="121"/>
      <c r="L60" s="121"/>
    </row>
    <row r="61" spans="2:17">
      <c r="B61" s="121"/>
      <c r="C61" s="121"/>
      <c r="D61" s="121"/>
      <c r="E61" s="121"/>
      <c r="F61" s="121"/>
      <c r="G61" s="121"/>
      <c r="H61" s="121"/>
      <c r="I61" s="121"/>
      <c r="J61" s="121"/>
      <c r="K61" s="121"/>
      <c r="L61" s="121"/>
    </row>
    <row r="62" spans="2:17">
      <c r="B62" s="121"/>
      <c r="C62" s="121"/>
      <c r="D62" s="121"/>
      <c r="E62" s="121"/>
      <c r="F62" s="121"/>
      <c r="G62" s="121"/>
      <c r="H62" s="121"/>
      <c r="I62" s="121"/>
      <c r="J62" s="121"/>
      <c r="K62" s="121"/>
      <c r="L62" s="121"/>
    </row>
    <row r="63" spans="2:17">
      <c r="B63" s="121"/>
      <c r="C63" s="121"/>
      <c r="D63" s="121"/>
      <c r="E63" s="121"/>
      <c r="F63" s="121"/>
      <c r="G63" s="121"/>
      <c r="H63" s="121"/>
      <c r="I63" s="121"/>
      <c r="J63" s="121"/>
      <c r="K63" s="121"/>
      <c r="L63" s="121"/>
    </row>
    <row r="64" spans="2:17">
      <c r="B64" s="121"/>
      <c r="C64" s="121"/>
      <c r="D64" s="121"/>
      <c r="E64" s="121"/>
      <c r="F64" s="121"/>
      <c r="G64" s="121"/>
      <c r="H64" s="121"/>
      <c r="I64" s="121"/>
      <c r="J64" s="121"/>
      <c r="K64" s="121"/>
      <c r="L64" s="121"/>
    </row>
  </sheetData>
  <mergeCells count="2">
    <mergeCell ref="B17:L17"/>
    <mergeCell ref="B20:I21"/>
  </mergeCells>
  <conditionalFormatting sqref="C26:C32">
    <cfRule type="cellIs" dxfId="45" priority="26" operator="equal">
      <formula>#REF!</formula>
    </cfRule>
  </conditionalFormatting>
  <conditionalFormatting sqref="C33:D36">
    <cfRule type="cellIs" dxfId="44" priority="25" operator="equal">
      <formula>#REF!</formula>
    </cfRule>
  </conditionalFormatting>
  <conditionalFormatting sqref="D26:D32">
    <cfRule type="cellIs" dxfId="43" priority="24" operator="equal">
      <formula>#REF!</formula>
    </cfRule>
  </conditionalFormatting>
  <conditionalFormatting sqref="C25">
    <cfRule type="cellIs" dxfId="42" priority="23" operator="equal">
      <formula>#REF!</formula>
    </cfRule>
  </conditionalFormatting>
  <conditionalFormatting sqref="D25">
    <cfRule type="cellIs" dxfId="41" priority="22" operator="equal">
      <formula>#REF!</formula>
    </cfRule>
  </conditionalFormatting>
  <conditionalFormatting sqref="C4:C10">
    <cfRule type="cellIs" dxfId="40" priority="20" operator="equal">
      <formula>#REF!</formula>
    </cfRule>
  </conditionalFormatting>
  <conditionalFormatting sqref="C11:D14">
    <cfRule type="cellIs" dxfId="39" priority="19" operator="equal">
      <formula>#REF!</formula>
    </cfRule>
  </conditionalFormatting>
  <conditionalFormatting sqref="D4:D10">
    <cfRule type="cellIs" dxfId="38" priority="18" operator="equal">
      <formula>#REF!</formula>
    </cfRule>
  </conditionalFormatting>
  <conditionalFormatting sqref="C3">
    <cfRule type="cellIs" dxfId="37" priority="17" operator="equal">
      <formula>#REF!</formula>
    </cfRule>
  </conditionalFormatting>
  <conditionalFormatting sqref="D3">
    <cfRule type="cellIs" dxfId="36" priority="16" operator="equal">
      <formula>#REF!</formula>
    </cfRule>
  </conditionalFormatting>
  <conditionalFormatting sqref="C43:C49">
    <cfRule type="cellIs" dxfId="35" priority="15" operator="equal">
      <formula>#REF!</formula>
    </cfRule>
  </conditionalFormatting>
  <conditionalFormatting sqref="C50:D53">
    <cfRule type="cellIs" dxfId="34" priority="14" operator="equal">
      <formula>#REF!</formula>
    </cfRule>
  </conditionalFormatting>
  <conditionalFormatting sqref="D43:D49">
    <cfRule type="cellIs" dxfId="33" priority="13" operator="equal">
      <formula>#REF!</formula>
    </cfRule>
  </conditionalFormatting>
  <conditionalFormatting sqref="C42">
    <cfRule type="cellIs" dxfId="32" priority="12" operator="equal">
      <formula>#REF!</formula>
    </cfRule>
  </conditionalFormatting>
  <conditionalFormatting sqref="D42">
    <cfRule type="cellIs" dxfId="31" priority="11" operator="equal">
      <formula>#REF!</formula>
    </cfRule>
  </conditionalFormatting>
  <conditionalFormatting sqref="P4:P10">
    <cfRule type="cellIs" dxfId="30" priority="10" operator="equal">
      <formula>#REF!</formula>
    </cfRule>
  </conditionalFormatting>
  <conditionalFormatting sqref="P11:Q14">
    <cfRule type="cellIs" dxfId="29" priority="9" operator="equal">
      <formula>#REF!</formula>
    </cfRule>
  </conditionalFormatting>
  <conditionalFormatting sqref="Q4:Q10">
    <cfRule type="cellIs" dxfId="28" priority="8" operator="equal">
      <formula>#REF!</formula>
    </cfRule>
  </conditionalFormatting>
  <conditionalFormatting sqref="P3">
    <cfRule type="cellIs" dxfId="27" priority="7" operator="equal">
      <formula>#REF!</formula>
    </cfRule>
  </conditionalFormatting>
  <conditionalFormatting sqref="Q3">
    <cfRule type="cellIs" dxfId="26" priority="6" operator="equal">
      <formula>#REF!</formula>
    </cfRule>
  </conditionalFormatting>
  <conditionalFormatting sqref="P43:P49">
    <cfRule type="cellIs" dxfId="25" priority="5" operator="equal">
      <formula>#REF!</formula>
    </cfRule>
  </conditionalFormatting>
  <conditionalFormatting sqref="P50:Q53">
    <cfRule type="cellIs" dxfId="24" priority="4" operator="equal">
      <formula>#REF!</formula>
    </cfRule>
  </conditionalFormatting>
  <conditionalFormatting sqref="Q43:Q49">
    <cfRule type="cellIs" dxfId="23" priority="3" operator="equal">
      <formula>#REF!</formula>
    </cfRule>
  </conditionalFormatting>
  <conditionalFormatting sqref="P42">
    <cfRule type="cellIs" dxfId="22" priority="2" operator="equal">
      <formula>#REF!</formula>
    </cfRule>
  </conditionalFormatting>
  <conditionalFormatting sqref="Q42">
    <cfRule type="cellIs" dxfId="21" priority="1" operator="equal">
      <formula>#REF!</formula>
    </cfRule>
  </conditionalFormatting>
  <pageMargins left="0.7" right="0.7" top="0.75" bottom="0.75" header="0.3" footer="0.3"/>
  <pageSetup paperSize="9" scale="91" orientation="landscape" r:id="rId1"/>
  <headerFooter>
    <oddFooter>&amp;L&amp;1#&amp;"Calibri"&amp;11&amp;K000000OFFICIAL: Sensitive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67F4F-F977-464F-9C9E-012A3F65B3B9}">
  <sheetPr>
    <tabColor rgb="FF009999"/>
  </sheetPr>
  <dimension ref="B1:O24"/>
  <sheetViews>
    <sheetView showGridLines="0" zoomScaleNormal="100" zoomScaleSheetLayoutView="145" workbookViewId="0">
      <selection activeCell="D35" sqref="D35"/>
    </sheetView>
  </sheetViews>
  <sheetFormatPr defaultRowHeight="15"/>
  <cols>
    <col min="3" max="3" width="13" customWidth="1"/>
    <col min="4" max="4" width="12.42578125" customWidth="1"/>
    <col min="5" max="5" width="13.28515625" customWidth="1"/>
    <col min="6" max="6" width="12.7109375" customWidth="1"/>
    <col min="7" max="7" width="14.5703125" customWidth="1"/>
    <col min="8" max="8" width="11.28515625" customWidth="1"/>
    <col min="11" max="11" width="11.5703125" customWidth="1"/>
  </cols>
  <sheetData>
    <row r="1" spans="2:15" ht="15.75" thickBot="1">
      <c r="B1" s="9" t="s">
        <v>196</v>
      </c>
      <c r="C1" s="9"/>
      <c r="D1" s="9"/>
      <c r="E1" s="9"/>
      <c r="F1" s="9"/>
      <c r="G1" s="9"/>
      <c r="H1" s="9"/>
      <c r="I1" s="9"/>
      <c r="J1" s="9"/>
      <c r="K1" s="42"/>
      <c r="L1" s="42"/>
      <c r="M1" s="24"/>
      <c r="N1" s="23"/>
      <c r="O1" s="23"/>
    </row>
    <row r="2" spans="2:15" ht="60.75" thickBot="1">
      <c r="B2" s="3" t="s">
        <v>0</v>
      </c>
      <c r="C2" s="3" t="s">
        <v>56</v>
      </c>
      <c r="D2" s="3" t="s">
        <v>6</v>
      </c>
      <c r="E2" s="3" t="s">
        <v>57</v>
      </c>
      <c r="F2" s="3" t="s">
        <v>7</v>
      </c>
      <c r="G2" s="3" t="s">
        <v>58</v>
      </c>
      <c r="H2" s="3" t="s">
        <v>8</v>
      </c>
      <c r="I2" s="3" t="s">
        <v>9</v>
      </c>
      <c r="J2" s="3" t="s">
        <v>10</v>
      </c>
      <c r="K2" s="3" t="s">
        <v>11</v>
      </c>
      <c r="L2" s="3" t="s">
        <v>12</v>
      </c>
      <c r="M2" s="23"/>
      <c r="N2" s="23"/>
      <c r="O2" s="23"/>
    </row>
    <row r="3" spans="2:15">
      <c r="B3" s="65" t="s">
        <v>176</v>
      </c>
      <c r="C3" s="81">
        <v>360</v>
      </c>
      <c r="D3" s="81">
        <v>259</v>
      </c>
      <c r="E3" s="81">
        <v>7829</v>
      </c>
      <c r="F3" s="81">
        <v>6306</v>
      </c>
      <c r="G3" s="81">
        <v>445</v>
      </c>
      <c r="H3" s="81">
        <v>408</v>
      </c>
      <c r="I3" s="68">
        <f>D3/C3</f>
        <v>0.71944444444444444</v>
      </c>
      <c r="J3" s="68">
        <f>F3/E3</f>
        <v>0.80546685400434281</v>
      </c>
      <c r="K3" s="68">
        <f>H3/G3</f>
        <v>0.91685393258426962</v>
      </c>
      <c r="L3" s="68">
        <f>I3-J3</f>
        <v>-8.6022409559898372E-2</v>
      </c>
      <c r="M3" s="23"/>
      <c r="N3" s="23"/>
      <c r="O3" s="23"/>
    </row>
    <row r="4" spans="2:15">
      <c r="B4" s="65" t="s">
        <v>177</v>
      </c>
      <c r="C4" s="81">
        <v>335</v>
      </c>
      <c r="D4" s="81">
        <v>240</v>
      </c>
      <c r="E4" s="81">
        <v>7871</v>
      </c>
      <c r="F4" s="81">
        <v>6391</v>
      </c>
      <c r="G4" s="81">
        <v>325</v>
      </c>
      <c r="H4" s="81">
        <v>290</v>
      </c>
      <c r="I4" s="68">
        <f t="shared" ref="I4:I14" si="0">D4/C4</f>
        <v>0.71641791044776115</v>
      </c>
      <c r="J4" s="68">
        <f t="shared" ref="J4:J14" si="1">F4/E4</f>
        <v>0.81196798373777157</v>
      </c>
      <c r="K4" s="68">
        <f t="shared" ref="K4:K14" si="2">H4/G4</f>
        <v>0.89230769230769236</v>
      </c>
      <c r="L4" s="68">
        <f t="shared" ref="L4:L14" si="3">I4-J4</f>
        <v>-9.5550073290010418E-2</v>
      </c>
      <c r="M4" s="23"/>
      <c r="N4" s="23"/>
      <c r="O4" s="23"/>
    </row>
    <row r="5" spans="2:15">
      <c r="B5" s="65" t="s">
        <v>178</v>
      </c>
      <c r="C5" s="81">
        <v>355</v>
      </c>
      <c r="D5" s="81">
        <v>243</v>
      </c>
      <c r="E5" s="81">
        <v>7556</v>
      </c>
      <c r="F5" s="81">
        <v>5955</v>
      </c>
      <c r="G5" s="81">
        <v>267</v>
      </c>
      <c r="H5" s="81">
        <v>220</v>
      </c>
      <c r="I5" s="68">
        <f t="shared" si="0"/>
        <v>0.6845070422535211</v>
      </c>
      <c r="J5" s="68">
        <f t="shared" si="1"/>
        <v>0.78811540497617782</v>
      </c>
      <c r="K5" s="68">
        <f t="shared" si="2"/>
        <v>0.82397003745318353</v>
      </c>
      <c r="L5" s="68">
        <f t="shared" si="3"/>
        <v>-0.10360836272265672</v>
      </c>
      <c r="M5" s="23"/>
      <c r="N5" s="23"/>
      <c r="O5" s="23"/>
    </row>
    <row r="6" spans="2:15">
      <c r="B6" s="65" t="s">
        <v>179</v>
      </c>
      <c r="C6" s="81">
        <v>298</v>
      </c>
      <c r="D6" s="81">
        <v>220</v>
      </c>
      <c r="E6" s="81">
        <v>6018</v>
      </c>
      <c r="F6" s="81">
        <v>4641</v>
      </c>
      <c r="G6" s="81">
        <v>281</v>
      </c>
      <c r="H6" s="81">
        <v>227</v>
      </c>
      <c r="I6" s="68">
        <f t="shared" si="0"/>
        <v>0.73825503355704702</v>
      </c>
      <c r="J6" s="68">
        <f t="shared" si="1"/>
        <v>0.77118644067796616</v>
      </c>
      <c r="K6" s="68">
        <f t="shared" si="2"/>
        <v>0.80782918149466187</v>
      </c>
      <c r="L6" s="68">
        <f t="shared" si="3"/>
        <v>-3.2931407120919132E-2</v>
      </c>
      <c r="M6" s="23"/>
      <c r="N6" s="23"/>
      <c r="O6" s="23"/>
    </row>
    <row r="7" spans="2:15">
      <c r="B7" s="65" t="s">
        <v>180</v>
      </c>
      <c r="C7" s="81">
        <v>270</v>
      </c>
      <c r="D7" s="81">
        <v>185</v>
      </c>
      <c r="E7" s="81">
        <v>5196</v>
      </c>
      <c r="F7" s="81">
        <v>3884</v>
      </c>
      <c r="G7" s="81">
        <v>273</v>
      </c>
      <c r="H7" s="81">
        <v>223</v>
      </c>
      <c r="I7" s="68">
        <f t="shared" si="0"/>
        <v>0.68518518518518523</v>
      </c>
      <c r="J7" s="68">
        <f t="shared" si="1"/>
        <v>0.74749807544264824</v>
      </c>
      <c r="K7" s="68">
        <f t="shared" si="2"/>
        <v>0.81684981684981683</v>
      </c>
      <c r="L7" s="68">
        <f t="shared" si="3"/>
        <v>-6.2312890257463005E-2</v>
      </c>
      <c r="M7" s="23"/>
      <c r="N7" s="23"/>
      <c r="O7" s="23"/>
    </row>
    <row r="8" spans="2:15">
      <c r="B8" s="65" t="s">
        <v>181</v>
      </c>
      <c r="C8" s="81">
        <v>285</v>
      </c>
      <c r="D8" s="81">
        <v>194</v>
      </c>
      <c r="E8" s="81">
        <v>4710</v>
      </c>
      <c r="F8" s="81">
        <v>3386</v>
      </c>
      <c r="G8" s="81">
        <v>244</v>
      </c>
      <c r="H8" s="81">
        <v>196</v>
      </c>
      <c r="I8" s="68">
        <f t="shared" si="0"/>
        <v>0.68070175438596492</v>
      </c>
      <c r="J8" s="68">
        <f t="shared" si="1"/>
        <v>0.71889596602972394</v>
      </c>
      <c r="K8" s="68">
        <f t="shared" si="2"/>
        <v>0.80327868852459017</v>
      </c>
      <c r="L8" s="68">
        <f t="shared" si="3"/>
        <v>-3.8194211643759024E-2</v>
      </c>
      <c r="M8" s="23"/>
      <c r="N8" s="23"/>
      <c r="O8" s="23"/>
    </row>
    <row r="9" spans="2:15">
      <c r="B9" s="65" t="s">
        <v>182</v>
      </c>
      <c r="C9" s="81">
        <v>275</v>
      </c>
      <c r="D9" s="81">
        <v>176</v>
      </c>
      <c r="E9" s="81">
        <v>4062</v>
      </c>
      <c r="F9" s="81">
        <v>2780</v>
      </c>
      <c r="G9" s="81">
        <v>252</v>
      </c>
      <c r="H9" s="81">
        <v>216</v>
      </c>
      <c r="I9" s="68">
        <f t="shared" si="0"/>
        <v>0.64</v>
      </c>
      <c r="J9" s="68">
        <f t="shared" si="1"/>
        <v>0.68439192516001968</v>
      </c>
      <c r="K9" s="68">
        <f t="shared" si="2"/>
        <v>0.8571428571428571</v>
      </c>
      <c r="L9" s="68">
        <f t="shared" si="3"/>
        <v>-4.4391925160019663E-2</v>
      </c>
      <c r="M9" s="23"/>
      <c r="N9" s="23"/>
      <c r="O9" s="23"/>
    </row>
    <row r="10" spans="2:15">
      <c r="B10" s="65" t="s">
        <v>183</v>
      </c>
      <c r="C10" s="81">
        <v>239</v>
      </c>
      <c r="D10" s="81">
        <v>151</v>
      </c>
      <c r="E10" s="81">
        <v>3823</v>
      </c>
      <c r="F10" s="81">
        <v>2585</v>
      </c>
      <c r="G10" s="81">
        <v>232</v>
      </c>
      <c r="H10" s="81">
        <v>177</v>
      </c>
      <c r="I10" s="68">
        <f t="shared" si="0"/>
        <v>0.63179916317991636</v>
      </c>
      <c r="J10" s="68">
        <f t="shared" si="1"/>
        <v>0.67617054669108034</v>
      </c>
      <c r="K10" s="68">
        <f t="shared" si="2"/>
        <v>0.76293103448275867</v>
      </c>
      <c r="L10" s="68">
        <f t="shared" si="3"/>
        <v>-4.4371383511163986E-2</v>
      </c>
      <c r="M10" s="23"/>
      <c r="N10" s="23"/>
      <c r="O10" s="23"/>
    </row>
    <row r="11" spans="2:15">
      <c r="B11" s="65" t="s">
        <v>184</v>
      </c>
      <c r="C11" s="81">
        <v>289</v>
      </c>
      <c r="D11" s="81">
        <v>168</v>
      </c>
      <c r="E11" s="81">
        <v>3717</v>
      </c>
      <c r="F11" s="81">
        <v>2315</v>
      </c>
      <c r="G11" s="81">
        <v>301</v>
      </c>
      <c r="H11" s="81">
        <v>242</v>
      </c>
      <c r="I11" s="68">
        <f t="shared" si="0"/>
        <v>0.58131487889273359</v>
      </c>
      <c r="J11" s="68">
        <f t="shared" si="1"/>
        <v>0.62281409739036853</v>
      </c>
      <c r="K11" s="68">
        <f t="shared" si="2"/>
        <v>0.8039867109634552</v>
      </c>
      <c r="L11" s="68">
        <f t="shared" si="3"/>
        <v>-4.1499218497634938E-2</v>
      </c>
      <c r="M11" s="23"/>
      <c r="N11" s="23"/>
      <c r="O11" s="23"/>
    </row>
    <row r="12" spans="2:15">
      <c r="B12" s="65" t="s">
        <v>185</v>
      </c>
      <c r="C12" s="81">
        <v>313</v>
      </c>
      <c r="D12" s="81">
        <v>193</v>
      </c>
      <c r="E12" s="81">
        <v>3827</v>
      </c>
      <c r="F12" s="81">
        <v>2417</v>
      </c>
      <c r="G12" s="81">
        <v>354</v>
      </c>
      <c r="H12" s="81">
        <v>301</v>
      </c>
      <c r="I12" s="68">
        <f t="shared" si="0"/>
        <v>0.61661341853035145</v>
      </c>
      <c r="J12" s="68">
        <f t="shared" si="1"/>
        <v>0.63156519466945393</v>
      </c>
      <c r="K12" s="68">
        <f t="shared" si="2"/>
        <v>0.85028248587570621</v>
      </c>
      <c r="L12" s="68">
        <f t="shared" si="3"/>
        <v>-1.4951776139102479E-2</v>
      </c>
      <c r="M12" s="23"/>
      <c r="N12" s="23"/>
      <c r="O12" s="23"/>
    </row>
    <row r="13" spans="2:15">
      <c r="B13" s="65" t="s">
        <v>186</v>
      </c>
      <c r="C13" s="81">
        <v>289</v>
      </c>
      <c r="D13" s="81">
        <v>177</v>
      </c>
      <c r="E13" s="81">
        <v>3775</v>
      </c>
      <c r="F13" s="81">
        <v>2446</v>
      </c>
      <c r="G13" s="81">
        <v>337</v>
      </c>
      <c r="H13" s="81">
        <v>269</v>
      </c>
      <c r="I13" s="68">
        <f t="shared" si="0"/>
        <v>0.61245674740484424</v>
      </c>
      <c r="J13" s="68">
        <f t="shared" si="1"/>
        <v>0.64794701986754966</v>
      </c>
      <c r="K13" s="68">
        <f t="shared" si="2"/>
        <v>0.79821958456973297</v>
      </c>
      <c r="L13" s="68">
        <f t="shared" si="3"/>
        <v>-3.5490272462705419E-2</v>
      </c>
      <c r="M13" s="23"/>
      <c r="N13" s="23"/>
      <c r="O13" s="23"/>
    </row>
    <row r="14" spans="2:15">
      <c r="B14" s="65" t="s">
        <v>187</v>
      </c>
      <c r="C14" s="81">
        <v>256</v>
      </c>
      <c r="D14" s="81">
        <v>152</v>
      </c>
      <c r="E14" s="81">
        <v>3701</v>
      </c>
      <c r="F14" s="81">
        <v>2226</v>
      </c>
      <c r="G14" s="81">
        <v>388</v>
      </c>
      <c r="H14" s="81">
        <v>297</v>
      </c>
      <c r="I14" s="68">
        <f t="shared" si="0"/>
        <v>0.59375</v>
      </c>
      <c r="J14" s="68">
        <f t="shared" si="1"/>
        <v>0.60145906511753577</v>
      </c>
      <c r="K14" s="68">
        <f t="shared" si="2"/>
        <v>0.76546391752577314</v>
      </c>
      <c r="L14" s="68">
        <f t="shared" si="3"/>
        <v>-7.7090651175357738E-3</v>
      </c>
      <c r="M14" s="23"/>
      <c r="N14" s="23"/>
      <c r="O14" s="23"/>
    </row>
    <row r="15" spans="2:15" ht="15.75" thickBot="1">
      <c r="B15" s="122" t="s">
        <v>174</v>
      </c>
      <c r="C15" s="82">
        <v>289</v>
      </c>
      <c r="D15" s="82">
        <v>147</v>
      </c>
      <c r="E15" s="82">
        <v>4006</v>
      </c>
      <c r="F15" s="82">
        <v>2207</v>
      </c>
      <c r="G15" s="82">
        <v>352</v>
      </c>
      <c r="H15" s="82">
        <v>245</v>
      </c>
      <c r="I15" s="83">
        <f t="shared" ref="I15" si="4">D15/C15</f>
        <v>0.50865051903114189</v>
      </c>
      <c r="J15" s="83">
        <f t="shared" ref="J15" si="5">F15/E15</f>
        <v>0.55092361457813277</v>
      </c>
      <c r="K15" s="83">
        <f t="shared" ref="K15" si="6">H15/G15</f>
        <v>0.69602272727272729</v>
      </c>
      <c r="L15" s="83">
        <f t="shared" ref="L15" si="7">I15-J15</f>
        <v>-4.227309554699088E-2</v>
      </c>
      <c r="M15" s="23"/>
      <c r="N15" s="23"/>
      <c r="O15" s="23"/>
    </row>
    <row r="16" spans="2:15">
      <c r="B16" s="26" t="s">
        <v>30</v>
      </c>
      <c r="C16" s="23"/>
      <c r="D16" s="23"/>
      <c r="E16" s="23"/>
      <c r="F16" s="23"/>
      <c r="G16" s="23"/>
      <c r="H16" s="23"/>
      <c r="I16" s="23"/>
      <c r="J16" s="23"/>
      <c r="K16" s="23"/>
      <c r="L16" s="23"/>
      <c r="M16" s="23"/>
      <c r="N16" s="23"/>
      <c r="O16" s="23"/>
    </row>
    <row r="17" spans="2:15">
      <c r="B17" s="6" t="s">
        <v>201</v>
      </c>
      <c r="C17" s="23"/>
      <c r="D17" s="23"/>
      <c r="E17" s="23"/>
      <c r="F17" s="23"/>
      <c r="G17" s="23"/>
      <c r="H17" s="23"/>
      <c r="I17" s="23"/>
      <c r="J17" s="23"/>
      <c r="K17" s="23"/>
      <c r="L17" s="23"/>
      <c r="M17" s="23"/>
      <c r="N17" s="23"/>
      <c r="O17" s="23"/>
    </row>
    <row r="18" spans="2:15">
      <c r="B18" s="123" t="s">
        <v>188</v>
      </c>
      <c r="C18" s="23"/>
      <c r="D18" s="23"/>
      <c r="E18" s="23"/>
      <c r="F18" s="23"/>
      <c r="G18" s="23"/>
      <c r="H18" s="23"/>
      <c r="I18" s="23"/>
      <c r="J18" s="23"/>
      <c r="K18" s="23"/>
      <c r="L18" s="23"/>
      <c r="M18" s="23"/>
      <c r="N18" s="23"/>
      <c r="O18" s="23"/>
    </row>
    <row r="19" spans="2:15">
      <c r="B19" s="124"/>
      <c r="C19" s="23"/>
      <c r="D19" s="23"/>
      <c r="E19" s="23"/>
      <c r="F19" s="23"/>
      <c r="G19" s="23"/>
      <c r="H19" s="23"/>
      <c r="I19" s="23"/>
      <c r="J19" s="23"/>
      <c r="K19" s="23"/>
      <c r="L19" s="23"/>
      <c r="M19" s="23"/>
      <c r="N19" s="23"/>
      <c r="O19" s="23"/>
    </row>
    <row r="20" spans="2:15">
      <c r="B20" s="74"/>
      <c r="C20" s="23"/>
      <c r="D20" s="23"/>
      <c r="E20" s="23"/>
      <c r="F20" s="23"/>
      <c r="G20" s="23"/>
      <c r="H20" s="23"/>
      <c r="I20" s="23"/>
      <c r="J20" s="23"/>
      <c r="K20" s="23"/>
      <c r="L20" s="23"/>
      <c r="M20" s="23"/>
      <c r="N20" s="23"/>
      <c r="O20" s="23"/>
    </row>
    <row r="21" spans="2:15">
      <c r="B21" s="6"/>
      <c r="C21" s="23"/>
      <c r="D21" s="23"/>
      <c r="E21" s="23"/>
      <c r="F21" s="23"/>
      <c r="G21" s="23"/>
      <c r="H21" s="23"/>
      <c r="I21" s="23"/>
      <c r="J21" s="23"/>
      <c r="K21" s="23"/>
      <c r="L21" s="23"/>
      <c r="M21" s="23"/>
      <c r="N21" s="23"/>
      <c r="O21" s="23"/>
    </row>
    <row r="22" spans="2:15" ht="19.5" customHeight="1">
      <c r="B22" s="254"/>
      <c r="C22" s="254"/>
      <c r="D22" s="254"/>
      <c r="E22" s="254"/>
      <c r="F22" s="254"/>
      <c r="G22" s="254"/>
      <c r="H22" s="254"/>
      <c r="I22" s="254"/>
      <c r="J22" s="254"/>
      <c r="K22" s="254"/>
      <c r="L22" s="254"/>
      <c r="M22" s="254"/>
      <c r="N22" s="254"/>
      <c r="O22" s="254"/>
    </row>
    <row r="23" spans="2:15">
      <c r="B23" s="7"/>
      <c r="C23" s="23"/>
      <c r="D23" s="23"/>
      <c r="E23" s="23"/>
      <c r="F23" s="23"/>
      <c r="G23" s="23"/>
      <c r="H23" s="23"/>
      <c r="I23" s="23"/>
      <c r="J23" s="23"/>
      <c r="K23" s="23"/>
      <c r="L23" s="23"/>
      <c r="M23" s="23"/>
      <c r="N23" s="23"/>
      <c r="O23" s="23"/>
    </row>
    <row r="24" spans="2:15">
      <c r="B24" s="7"/>
      <c r="C24" s="23"/>
      <c r="D24" s="23"/>
      <c r="E24" s="23"/>
      <c r="F24" s="23"/>
      <c r="G24" s="23"/>
      <c r="H24" s="23"/>
      <c r="I24" s="23"/>
      <c r="J24" s="23"/>
      <c r="K24" s="23"/>
      <c r="L24" s="23"/>
      <c r="M24" s="23"/>
      <c r="N24" s="23"/>
      <c r="O24" s="23"/>
    </row>
  </sheetData>
  <mergeCells count="1">
    <mergeCell ref="B22:O22"/>
  </mergeCells>
  <conditionalFormatting sqref="B19">
    <cfRule type="cellIs" dxfId="20" priority="13" operator="between">
      <formula>1</formula>
      <formula>3</formula>
    </cfRule>
  </conditionalFormatting>
  <conditionalFormatting sqref="B18">
    <cfRule type="cellIs" dxfId="19" priority="14" operator="between">
      <formula>1</formula>
      <formula>3</formula>
    </cfRule>
  </conditionalFormatting>
  <conditionalFormatting sqref="C3:C15">
    <cfRule type="cellIs" dxfId="18" priority="6" operator="between">
      <formula>1</formula>
      <formula>3</formula>
    </cfRule>
  </conditionalFormatting>
  <conditionalFormatting sqref="E3:E15">
    <cfRule type="cellIs" dxfId="17" priority="5" operator="between">
      <formula>1</formula>
      <formula>3</formula>
    </cfRule>
  </conditionalFormatting>
  <conditionalFormatting sqref="G3:G15">
    <cfRule type="cellIs" dxfId="16" priority="4" operator="between">
      <formula>1</formula>
      <formula>3</formula>
    </cfRule>
  </conditionalFormatting>
  <conditionalFormatting sqref="D3:D15">
    <cfRule type="cellIs" dxfId="15" priority="3" operator="between">
      <formula>1</formula>
      <formula>3</formula>
    </cfRule>
  </conditionalFormatting>
  <conditionalFormatting sqref="F3:F15">
    <cfRule type="cellIs" dxfId="14" priority="2" operator="between">
      <formula>1</formula>
      <formula>3</formula>
    </cfRule>
  </conditionalFormatting>
  <conditionalFormatting sqref="H3:H15">
    <cfRule type="cellIs" dxfId="13" priority="1" operator="between">
      <formula>1</formula>
      <formula>3</formula>
    </cfRule>
  </conditionalFormatting>
  <pageMargins left="0.7" right="0.7" top="0.75" bottom="0.75" header="0.3" footer="0.3"/>
  <pageSetup paperSize="9" scale="81" orientation="landscape" r:id="rId1"/>
  <headerFooter>
    <oddFooter>&amp;L&amp;1#&amp;"Calibri"&amp;11&amp;K000000OFFICIAL: Sensitive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0D0AE-2083-48EB-A593-C15D1DE88021}">
  <sheetPr>
    <tabColor rgb="FF009999"/>
  </sheetPr>
  <dimension ref="B1:K22"/>
  <sheetViews>
    <sheetView showGridLines="0" zoomScaleNormal="100" zoomScaleSheetLayoutView="160" workbookViewId="0">
      <selection activeCell="G34" sqref="G34"/>
    </sheetView>
  </sheetViews>
  <sheetFormatPr defaultRowHeight="15"/>
  <cols>
    <col min="3" max="3" width="15.5703125" customWidth="1"/>
    <col min="4" max="4" width="14.7109375" customWidth="1"/>
    <col min="5" max="5" width="13.85546875" customWidth="1"/>
    <col min="6" max="6" width="12.7109375" customWidth="1"/>
    <col min="7" max="7" width="19" customWidth="1"/>
    <col min="8" max="8" width="19.140625" customWidth="1"/>
    <col min="9" max="9" width="19.42578125" customWidth="1"/>
  </cols>
  <sheetData>
    <row r="1" spans="2:11" ht="15.75" thickBot="1">
      <c r="B1" s="2" t="s">
        <v>132</v>
      </c>
      <c r="C1" s="23"/>
      <c r="D1" s="23"/>
      <c r="E1" s="23"/>
      <c r="F1" s="23"/>
      <c r="G1" s="23"/>
      <c r="H1" s="23"/>
      <c r="I1" s="23"/>
      <c r="J1" s="23"/>
      <c r="K1" s="23"/>
    </row>
    <row r="2" spans="2:11" ht="74.25" thickBot="1">
      <c r="B2" s="3" t="s">
        <v>0</v>
      </c>
      <c r="C2" s="3" t="s">
        <v>59</v>
      </c>
      <c r="D2" s="3" t="s">
        <v>84</v>
      </c>
      <c r="E2" s="3" t="s">
        <v>63</v>
      </c>
      <c r="F2" s="3" t="s">
        <v>85</v>
      </c>
      <c r="G2" s="3" t="s">
        <v>64</v>
      </c>
      <c r="H2" s="3" t="s">
        <v>65</v>
      </c>
      <c r="I2" s="3" t="s">
        <v>86</v>
      </c>
      <c r="J2" s="23"/>
      <c r="K2" s="23"/>
    </row>
    <row r="3" spans="2:11">
      <c r="B3" s="112" t="s">
        <v>135</v>
      </c>
      <c r="C3" s="235">
        <v>14</v>
      </c>
      <c r="D3" s="236">
        <v>7</v>
      </c>
      <c r="E3" s="235">
        <v>53</v>
      </c>
      <c r="F3" s="236">
        <v>29</v>
      </c>
      <c r="G3" s="237">
        <f>D3/C3</f>
        <v>0.5</v>
      </c>
      <c r="H3" s="237">
        <f>F3/E3</f>
        <v>0.54716981132075471</v>
      </c>
      <c r="I3" s="113">
        <f>D3/SUM(C3+E3)</f>
        <v>0.1044776119402985</v>
      </c>
      <c r="J3" s="32"/>
      <c r="K3" s="32"/>
    </row>
    <row r="4" spans="2:11">
      <c r="B4" s="31" t="s">
        <v>136</v>
      </c>
      <c r="C4" s="226">
        <v>14</v>
      </c>
      <c r="D4" s="238">
        <v>8</v>
      </c>
      <c r="E4" s="226">
        <v>59</v>
      </c>
      <c r="F4" s="238">
        <v>30</v>
      </c>
      <c r="G4" s="239">
        <f t="shared" ref="G4:G14" si="0">D4/C4</f>
        <v>0.5714285714285714</v>
      </c>
      <c r="H4" s="239">
        <f t="shared" ref="H4:H14" si="1">F4/E4</f>
        <v>0.50847457627118642</v>
      </c>
      <c r="I4" s="69">
        <f t="shared" ref="I4:I12" si="2">D4/SUM(C4+E4)</f>
        <v>0.1095890410958904</v>
      </c>
      <c r="J4" s="32"/>
      <c r="K4" s="32"/>
    </row>
    <row r="5" spans="2:11">
      <c r="B5" s="31" t="s">
        <v>123</v>
      </c>
      <c r="C5" s="226">
        <v>18</v>
      </c>
      <c r="D5" s="238">
        <v>9</v>
      </c>
      <c r="E5" s="226">
        <v>67</v>
      </c>
      <c r="F5" s="238">
        <v>36</v>
      </c>
      <c r="G5" s="239">
        <f t="shared" si="0"/>
        <v>0.5</v>
      </c>
      <c r="H5" s="239">
        <f t="shared" si="1"/>
        <v>0.53731343283582089</v>
      </c>
      <c r="I5" s="69">
        <f t="shared" si="2"/>
        <v>0.10588235294117647</v>
      </c>
      <c r="J5" s="32"/>
      <c r="K5" s="32"/>
    </row>
    <row r="6" spans="2:11">
      <c r="B6" s="31" t="s">
        <v>124</v>
      </c>
      <c r="C6" s="226">
        <v>17</v>
      </c>
      <c r="D6" s="238">
        <v>6</v>
      </c>
      <c r="E6" s="226">
        <v>68</v>
      </c>
      <c r="F6" s="238">
        <v>35</v>
      </c>
      <c r="G6" s="239">
        <f t="shared" si="0"/>
        <v>0.35294117647058826</v>
      </c>
      <c r="H6" s="239">
        <f t="shared" si="1"/>
        <v>0.51470588235294112</v>
      </c>
      <c r="I6" s="69">
        <f t="shared" si="2"/>
        <v>7.0588235294117646E-2</v>
      </c>
      <c r="J6" s="32"/>
      <c r="K6" s="32"/>
    </row>
    <row r="7" spans="2:11">
      <c r="B7" s="31" t="s">
        <v>125</v>
      </c>
      <c r="C7" s="226">
        <v>14</v>
      </c>
      <c r="D7" s="238">
        <v>5</v>
      </c>
      <c r="E7" s="226">
        <v>63</v>
      </c>
      <c r="F7" s="238">
        <v>30</v>
      </c>
      <c r="G7" s="239">
        <f t="shared" si="0"/>
        <v>0.35714285714285715</v>
      </c>
      <c r="H7" s="239">
        <f t="shared" si="1"/>
        <v>0.47619047619047616</v>
      </c>
      <c r="I7" s="69">
        <f t="shared" si="2"/>
        <v>6.4935064935064929E-2</v>
      </c>
      <c r="J7" s="32"/>
      <c r="K7" s="32"/>
    </row>
    <row r="8" spans="2:11">
      <c r="B8" s="31" t="s">
        <v>126</v>
      </c>
      <c r="C8" s="226">
        <v>9</v>
      </c>
      <c r="D8" s="238">
        <v>5</v>
      </c>
      <c r="E8" s="226">
        <v>54</v>
      </c>
      <c r="F8" s="238">
        <v>28</v>
      </c>
      <c r="G8" s="239">
        <f t="shared" si="0"/>
        <v>0.55555555555555558</v>
      </c>
      <c r="H8" s="239">
        <f t="shared" si="1"/>
        <v>0.51851851851851849</v>
      </c>
      <c r="I8" s="69">
        <f t="shared" si="2"/>
        <v>7.9365079365079361E-2</v>
      </c>
      <c r="J8" s="32"/>
      <c r="K8" s="32"/>
    </row>
    <row r="9" spans="2:11">
      <c r="B9" s="31" t="s">
        <v>127</v>
      </c>
      <c r="C9" s="226">
        <v>11</v>
      </c>
      <c r="D9" s="238">
        <v>3</v>
      </c>
      <c r="E9" s="226">
        <v>51</v>
      </c>
      <c r="F9" s="238">
        <v>22</v>
      </c>
      <c r="G9" s="239">
        <f t="shared" si="0"/>
        <v>0.27272727272727271</v>
      </c>
      <c r="H9" s="239">
        <f t="shared" si="1"/>
        <v>0.43137254901960786</v>
      </c>
      <c r="I9" s="69">
        <f t="shared" si="2"/>
        <v>4.8387096774193547E-2</v>
      </c>
      <c r="J9" s="32"/>
      <c r="K9" s="32"/>
    </row>
    <row r="10" spans="2:11">
      <c r="B10" s="64" t="s">
        <v>25</v>
      </c>
      <c r="C10" s="226">
        <v>15</v>
      </c>
      <c r="D10" s="238">
        <v>8</v>
      </c>
      <c r="E10" s="226">
        <v>68</v>
      </c>
      <c r="F10" s="238">
        <v>41</v>
      </c>
      <c r="G10" s="239">
        <f t="shared" si="0"/>
        <v>0.53333333333333333</v>
      </c>
      <c r="H10" s="239">
        <f t="shared" si="1"/>
        <v>0.6029411764705882</v>
      </c>
      <c r="I10" s="69">
        <f t="shared" si="2"/>
        <v>9.6385542168674704E-2</v>
      </c>
      <c r="J10" s="32"/>
      <c r="K10" s="32"/>
    </row>
    <row r="11" spans="2:11">
      <c r="B11" s="64" t="s">
        <v>133</v>
      </c>
      <c r="C11" s="226">
        <v>19</v>
      </c>
      <c r="D11" s="238">
        <v>13</v>
      </c>
      <c r="E11" s="226">
        <v>77</v>
      </c>
      <c r="F11" s="238">
        <v>53</v>
      </c>
      <c r="G11" s="239">
        <f t="shared" si="0"/>
        <v>0.68421052631578949</v>
      </c>
      <c r="H11" s="239">
        <f t="shared" si="1"/>
        <v>0.68831168831168832</v>
      </c>
      <c r="I11" s="69">
        <f t="shared" si="2"/>
        <v>0.13541666666666666</v>
      </c>
      <c r="J11" s="32"/>
      <c r="K11" s="32"/>
    </row>
    <row r="12" spans="2:11">
      <c r="B12" s="64" t="s">
        <v>129</v>
      </c>
      <c r="C12" s="226">
        <v>20</v>
      </c>
      <c r="D12" s="238">
        <v>11</v>
      </c>
      <c r="E12" s="226">
        <v>95</v>
      </c>
      <c r="F12" s="238">
        <v>68</v>
      </c>
      <c r="G12" s="239">
        <f t="shared" si="0"/>
        <v>0.55000000000000004</v>
      </c>
      <c r="H12" s="239">
        <f t="shared" si="1"/>
        <v>0.71578947368421053</v>
      </c>
      <c r="I12" s="69">
        <f t="shared" si="2"/>
        <v>9.5652173913043481E-2</v>
      </c>
      <c r="J12" s="32"/>
      <c r="K12" s="32"/>
    </row>
    <row r="13" spans="2:11">
      <c r="B13" s="64" t="s">
        <v>130</v>
      </c>
      <c r="C13" s="226">
        <v>19</v>
      </c>
      <c r="D13" s="238">
        <v>11</v>
      </c>
      <c r="E13" s="226">
        <v>102</v>
      </c>
      <c r="F13" s="238">
        <v>60</v>
      </c>
      <c r="G13" s="239">
        <f t="shared" si="0"/>
        <v>0.57894736842105265</v>
      </c>
      <c r="H13" s="239">
        <f t="shared" si="1"/>
        <v>0.58823529411764708</v>
      </c>
      <c r="I13" s="41">
        <f t="shared" ref="I13:I14" si="3">D13/SUM(C13+E13)</f>
        <v>9.0909090909090912E-2</v>
      </c>
      <c r="J13" s="32"/>
      <c r="K13" s="32"/>
    </row>
    <row r="14" spans="2:11" ht="15.75" thickBot="1">
      <c r="B14" s="116" t="s">
        <v>134</v>
      </c>
      <c r="C14" s="222">
        <v>18</v>
      </c>
      <c r="D14" s="208">
        <v>12</v>
      </c>
      <c r="E14" s="222">
        <v>95</v>
      </c>
      <c r="F14" s="208">
        <v>67</v>
      </c>
      <c r="G14" s="209">
        <f t="shared" si="0"/>
        <v>0.66666666666666663</v>
      </c>
      <c r="H14" s="209">
        <f t="shared" si="1"/>
        <v>0.70526315789473681</v>
      </c>
      <c r="I14" s="115">
        <f t="shared" si="3"/>
        <v>0.10619469026548672</v>
      </c>
      <c r="J14" s="32"/>
      <c r="K14" s="32"/>
    </row>
    <row r="15" spans="2:11">
      <c r="B15" s="26" t="s">
        <v>87</v>
      </c>
      <c r="C15" s="23"/>
      <c r="D15" s="23"/>
      <c r="E15" s="23"/>
      <c r="F15" s="23"/>
      <c r="G15" s="23"/>
      <c r="H15" s="23"/>
      <c r="I15" s="23"/>
      <c r="J15" s="23"/>
      <c r="K15" s="23"/>
    </row>
    <row r="16" spans="2:11">
      <c r="B16" s="26" t="s">
        <v>88</v>
      </c>
      <c r="C16" s="23"/>
      <c r="D16" s="23"/>
      <c r="E16" s="23"/>
      <c r="F16" s="23"/>
      <c r="G16" s="23"/>
      <c r="H16" s="23"/>
      <c r="I16" s="23"/>
      <c r="J16" s="23"/>
      <c r="K16" s="23"/>
    </row>
    <row r="17" spans="2:11">
      <c r="B17" s="26" t="s">
        <v>89</v>
      </c>
      <c r="C17" s="23"/>
      <c r="D17" s="23"/>
      <c r="E17" s="23"/>
      <c r="F17" s="23"/>
      <c r="G17" s="23"/>
      <c r="H17" s="23"/>
      <c r="I17" s="23"/>
      <c r="J17" s="23"/>
      <c r="K17" s="23"/>
    </row>
    <row r="18" spans="2:11" s="23" customFormat="1">
      <c r="B18" s="26" t="s">
        <v>173</v>
      </c>
    </row>
    <row r="19" spans="2:11">
      <c r="B19" s="29" t="s">
        <v>83</v>
      </c>
      <c r="C19" s="23"/>
      <c r="D19" s="23"/>
      <c r="E19" s="23"/>
      <c r="F19" s="23"/>
      <c r="G19" s="23"/>
      <c r="H19" s="23"/>
      <c r="I19" s="23"/>
      <c r="J19" s="23"/>
      <c r="K19" s="23"/>
    </row>
    <row r="20" spans="2:11">
      <c r="B20" s="29" t="s">
        <v>80</v>
      </c>
      <c r="C20" s="23"/>
      <c r="D20" s="23"/>
      <c r="E20" s="23"/>
      <c r="F20" s="23"/>
      <c r="G20" s="23"/>
      <c r="H20" s="23"/>
      <c r="I20" s="23"/>
      <c r="J20" s="23"/>
      <c r="K20" s="23"/>
    </row>
    <row r="21" spans="2:11">
      <c r="B21" s="29" t="s">
        <v>81</v>
      </c>
      <c r="C21" s="23"/>
      <c r="D21" s="23"/>
      <c r="E21" s="23"/>
      <c r="F21" s="23"/>
      <c r="G21" s="23"/>
      <c r="H21" s="23"/>
      <c r="I21" s="23"/>
      <c r="J21" s="23"/>
      <c r="K21" s="23"/>
    </row>
    <row r="22" spans="2:11">
      <c r="B22" s="29" t="s">
        <v>82</v>
      </c>
      <c r="C22" s="23"/>
      <c r="D22" s="23"/>
      <c r="E22" s="23"/>
      <c r="F22" s="23"/>
      <c r="G22" s="23"/>
      <c r="H22" s="23"/>
      <c r="I22" s="23"/>
      <c r="J22" s="23"/>
      <c r="K22" s="23"/>
    </row>
  </sheetData>
  <conditionalFormatting sqref="C4:C10">
    <cfRule type="cellIs" dxfId="12" priority="8" operator="equal">
      <formula>#REF!</formula>
    </cfRule>
  </conditionalFormatting>
  <conditionalFormatting sqref="C11:C12 C14">
    <cfRule type="cellIs" dxfId="11" priority="7" operator="equal">
      <formula>#REF!</formula>
    </cfRule>
  </conditionalFormatting>
  <conditionalFormatting sqref="C3">
    <cfRule type="cellIs" dxfId="10" priority="6" operator="equal">
      <formula>#REF!</formula>
    </cfRule>
  </conditionalFormatting>
  <conditionalFormatting sqref="E11:E12 E14">
    <cfRule type="cellIs" dxfId="9" priority="5" operator="equal">
      <formula>#REF!</formula>
    </cfRule>
  </conditionalFormatting>
  <conditionalFormatting sqref="E4:E10">
    <cfRule type="cellIs" dxfId="8" priority="4" operator="equal">
      <formula>#REF!</formula>
    </cfRule>
  </conditionalFormatting>
  <conditionalFormatting sqref="E3">
    <cfRule type="cellIs" dxfId="7" priority="3" operator="equal">
      <formula>#REF!</formula>
    </cfRule>
  </conditionalFormatting>
  <conditionalFormatting sqref="C13">
    <cfRule type="cellIs" dxfId="6" priority="2" operator="equal">
      <formula>#REF!</formula>
    </cfRule>
  </conditionalFormatting>
  <conditionalFormatting sqref="E13">
    <cfRule type="cellIs" dxfId="5" priority="1" operator="equal">
      <formula>#REF!</formula>
    </cfRule>
  </conditionalFormatting>
  <pageMargins left="0.7" right="0.7" top="0.75" bottom="0.75" header="0.3" footer="0.3"/>
  <pageSetup paperSize="9" scale="86" orientation="landscape" r:id="rId1"/>
  <headerFooter>
    <oddFooter>&amp;L&amp;1#&amp;"Calibri"&amp;11&amp;K000000OFFICIAL: Sensitive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0DB8D-11EE-4873-BC90-2EDADFBEE30C}">
  <sheetPr>
    <tabColor rgb="FF009999"/>
  </sheetPr>
  <dimension ref="B1:T25"/>
  <sheetViews>
    <sheetView showGridLines="0" zoomScaleNormal="100" zoomScaleSheetLayoutView="130" workbookViewId="0">
      <selection activeCell="H28" sqref="H28"/>
    </sheetView>
  </sheetViews>
  <sheetFormatPr defaultRowHeight="15"/>
  <cols>
    <col min="1" max="1" width="6.7109375" style="25" customWidth="1"/>
    <col min="2" max="2" width="9.140625" style="25"/>
    <col min="3" max="3" width="9.85546875" style="25" customWidth="1"/>
    <col min="4" max="4" width="12.7109375" style="25" customWidth="1"/>
    <col min="5" max="10" width="13.42578125" style="25" customWidth="1"/>
    <col min="11" max="11" width="10.85546875" style="25" customWidth="1"/>
    <col min="12" max="12" width="9.140625" style="25"/>
    <col min="13" max="13" width="14.85546875" style="25" customWidth="1"/>
    <col min="14" max="14" width="15.7109375" style="25" customWidth="1"/>
    <col min="15" max="15" width="14.85546875" style="25" customWidth="1"/>
    <col min="16" max="16" width="15.7109375" style="25" customWidth="1"/>
    <col min="17" max="17" width="9.140625" style="25"/>
    <col min="18" max="18" width="15.5703125" style="25" customWidth="1"/>
    <col min="19" max="19" width="9.140625" style="25"/>
    <col min="20" max="20" width="10.5703125" style="25" customWidth="1"/>
    <col min="21" max="16384" width="9.140625" style="25"/>
  </cols>
  <sheetData>
    <row r="1" spans="2:18" ht="15.75" thickBot="1">
      <c r="B1" s="142" t="s">
        <v>197</v>
      </c>
      <c r="E1" s="153"/>
      <c r="F1" s="153"/>
      <c r="G1" s="153"/>
      <c r="H1" s="153"/>
      <c r="I1" s="153"/>
      <c r="J1" s="153"/>
      <c r="K1" s="84"/>
      <c r="L1" s="84"/>
      <c r="M1" s="84"/>
      <c r="N1" s="84"/>
    </row>
    <row r="2" spans="2:18" ht="60.75" thickBot="1">
      <c r="B2" s="57" t="s">
        <v>0</v>
      </c>
      <c r="C2" s="57" t="s">
        <v>1</v>
      </c>
      <c r="D2" s="57" t="s">
        <v>2</v>
      </c>
      <c r="E2" s="160" t="s">
        <v>143</v>
      </c>
      <c r="F2" s="154" t="s">
        <v>144</v>
      </c>
      <c r="G2" s="154" t="s">
        <v>156</v>
      </c>
      <c r="H2" s="57" t="s">
        <v>155</v>
      </c>
      <c r="I2" s="57" t="s">
        <v>139</v>
      </c>
      <c r="J2" s="57" t="s">
        <v>140</v>
      </c>
      <c r="K2" s="84"/>
      <c r="L2" s="84"/>
      <c r="M2" s="85"/>
      <c r="N2" s="85"/>
      <c r="R2" s="67"/>
    </row>
    <row r="3" spans="2:18">
      <c r="B3" s="109" t="s">
        <v>176</v>
      </c>
      <c r="C3" s="155">
        <v>559</v>
      </c>
      <c r="D3" s="155">
        <v>8624</v>
      </c>
      <c r="E3" s="144">
        <f t="shared" ref="E3:E15" si="0">SUM(C3/I3)*10000</f>
        <v>402.59272596326974</v>
      </c>
      <c r="F3" s="161">
        <f t="shared" ref="F3:F15" si="1">SUM(D3/J3)*10000</f>
        <v>42.800473068308548</v>
      </c>
      <c r="G3" s="144">
        <f t="shared" ref="G3:G15" si="2">E3-F3</f>
        <v>359.79225289496117</v>
      </c>
      <c r="H3" s="144">
        <f t="shared" ref="H3:H15" si="3">E3/F3</f>
        <v>9.4062681344839625</v>
      </c>
      <c r="I3" s="162">
        <v>13885</v>
      </c>
      <c r="J3" s="162">
        <v>2014931</v>
      </c>
      <c r="K3" s="84"/>
      <c r="L3" s="84"/>
      <c r="M3" s="73"/>
      <c r="N3" s="73"/>
      <c r="R3" s="163"/>
    </row>
    <row r="4" spans="2:18">
      <c r="B4" s="109" t="s">
        <v>177</v>
      </c>
      <c r="C4" s="155">
        <v>616</v>
      </c>
      <c r="D4" s="155">
        <v>9722</v>
      </c>
      <c r="E4" s="144">
        <f t="shared" si="0"/>
        <v>431.49341552255532</v>
      </c>
      <c r="F4" s="161">
        <f t="shared" si="1"/>
        <v>47.224825044215592</v>
      </c>
      <c r="G4" s="144">
        <f t="shared" si="2"/>
        <v>384.26859047833972</v>
      </c>
      <c r="H4" s="144">
        <f t="shared" si="3"/>
        <v>9.1370040041134573</v>
      </c>
      <c r="I4" s="162">
        <v>14276</v>
      </c>
      <c r="J4" s="162">
        <v>2058663</v>
      </c>
      <c r="K4" s="84"/>
      <c r="L4" s="84"/>
      <c r="M4" s="73"/>
      <c r="N4" s="73"/>
    </row>
    <row r="5" spans="2:18">
      <c r="B5" s="109" t="s">
        <v>178</v>
      </c>
      <c r="C5" s="155">
        <v>718</v>
      </c>
      <c r="D5" s="155">
        <v>10880</v>
      </c>
      <c r="E5" s="144">
        <f t="shared" si="0"/>
        <v>488.46860330634735</v>
      </c>
      <c r="F5" s="161">
        <f t="shared" si="1"/>
        <v>51.607394846375506</v>
      </c>
      <c r="G5" s="144">
        <f t="shared" si="2"/>
        <v>436.86120845997186</v>
      </c>
      <c r="H5" s="144">
        <f t="shared" si="3"/>
        <v>9.4650893493154786</v>
      </c>
      <c r="I5" s="162">
        <v>14699</v>
      </c>
      <c r="J5" s="162">
        <v>2108225</v>
      </c>
      <c r="K5" s="84"/>
      <c r="L5" s="84"/>
      <c r="M5" s="73"/>
      <c r="N5" s="73"/>
    </row>
    <row r="6" spans="2:18">
      <c r="B6" s="109" t="s">
        <v>179</v>
      </c>
      <c r="C6" s="155">
        <v>777</v>
      </c>
      <c r="D6" s="155">
        <v>11059</v>
      </c>
      <c r="E6" s="144">
        <f t="shared" si="0"/>
        <v>514.36515291936973</v>
      </c>
      <c r="F6" s="161">
        <f t="shared" si="1"/>
        <v>51.458510732349666</v>
      </c>
      <c r="G6" s="144">
        <f t="shared" si="2"/>
        <v>462.90664218702005</v>
      </c>
      <c r="H6" s="144">
        <f t="shared" si="3"/>
        <v>9.9957255971656274</v>
      </c>
      <c r="I6" s="162">
        <v>15106</v>
      </c>
      <c r="J6" s="162">
        <v>2149110</v>
      </c>
      <c r="K6" s="84"/>
      <c r="L6" s="84"/>
      <c r="M6" s="73"/>
      <c r="N6" s="73"/>
    </row>
    <row r="7" spans="2:18">
      <c r="B7" s="109" t="s">
        <v>180</v>
      </c>
      <c r="C7" s="155">
        <v>785</v>
      </c>
      <c r="D7" s="155">
        <v>11237</v>
      </c>
      <c r="E7" s="144">
        <f t="shared" si="0"/>
        <v>506.38627273900147</v>
      </c>
      <c r="F7" s="161">
        <f t="shared" si="1"/>
        <v>51.402675025033474</v>
      </c>
      <c r="G7" s="144">
        <f t="shared" si="2"/>
        <v>454.98359771396798</v>
      </c>
      <c r="H7" s="144">
        <f t="shared" si="3"/>
        <v>9.8513603132986312</v>
      </c>
      <c r="I7" s="162">
        <v>15502</v>
      </c>
      <c r="J7" s="162">
        <v>2186073</v>
      </c>
      <c r="K7" s="84"/>
      <c r="L7" s="84"/>
      <c r="M7" s="73"/>
      <c r="N7" s="73"/>
    </row>
    <row r="8" spans="2:18">
      <c r="B8" s="109" t="s">
        <v>181</v>
      </c>
      <c r="C8" s="155">
        <v>843</v>
      </c>
      <c r="D8" s="155">
        <v>12893</v>
      </c>
      <c r="E8" s="144">
        <f t="shared" si="0"/>
        <v>531.09053109053104</v>
      </c>
      <c r="F8" s="161">
        <f t="shared" si="1"/>
        <v>57.747804280047063</v>
      </c>
      <c r="G8" s="144">
        <f t="shared" si="2"/>
        <v>473.34272681048401</v>
      </c>
      <c r="H8" s="144">
        <f t="shared" si="3"/>
        <v>9.1967225024698074</v>
      </c>
      <c r="I8" s="162">
        <v>15873</v>
      </c>
      <c r="J8" s="162">
        <v>2232639</v>
      </c>
      <c r="K8" s="84"/>
      <c r="L8" s="84"/>
      <c r="M8" s="73"/>
      <c r="N8" s="73"/>
    </row>
    <row r="9" spans="2:18">
      <c r="B9" s="109" t="s">
        <v>182</v>
      </c>
      <c r="C9" s="155">
        <v>855</v>
      </c>
      <c r="D9" s="155">
        <v>13274</v>
      </c>
      <c r="E9" s="144">
        <f t="shared" si="0"/>
        <v>526.08909672655682</v>
      </c>
      <c r="F9" s="161">
        <f t="shared" si="1"/>
        <v>58.162513265557394</v>
      </c>
      <c r="G9" s="144">
        <f t="shared" si="2"/>
        <v>467.92658346099944</v>
      </c>
      <c r="H9" s="144">
        <f t="shared" si="3"/>
        <v>9.0451575626477556</v>
      </c>
      <c r="I9" s="162">
        <v>16252</v>
      </c>
      <c r="J9" s="162">
        <v>2282226</v>
      </c>
      <c r="K9" s="84"/>
      <c r="L9" s="84"/>
      <c r="M9" s="73"/>
      <c r="N9" s="73"/>
    </row>
    <row r="10" spans="2:18">
      <c r="B10" s="109" t="s">
        <v>183</v>
      </c>
      <c r="C10" s="155">
        <v>916</v>
      </c>
      <c r="D10" s="155">
        <v>13106</v>
      </c>
      <c r="E10" s="144">
        <f t="shared" si="0"/>
        <v>551.77398951870373</v>
      </c>
      <c r="F10" s="161">
        <f t="shared" si="1"/>
        <v>56.173129476791829</v>
      </c>
      <c r="G10" s="144">
        <f t="shared" si="2"/>
        <v>495.60086004191191</v>
      </c>
      <c r="H10" s="144">
        <f t="shared" si="3"/>
        <v>9.8227389974181794</v>
      </c>
      <c r="I10" s="162">
        <v>16601</v>
      </c>
      <c r="J10" s="162">
        <v>2333144</v>
      </c>
      <c r="K10" s="84"/>
      <c r="L10" s="84"/>
      <c r="M10" s="73"/>
      <c r="N10" s="73"/>
    </row>
    <row r="11" spans="2:18">
      <c r="B11" s="109" t="s">
        <v>184</v>
      </c>
      <c r="C11" s="155">
        <v>940</v>
      </c>
      <c r="D11" s="155">
        <v>13644</v>
      </c>
      <c r="E11" s="144">
        <f t="shared" si="0"/>
        <v>554.5068428504012</v>
      </c>
      <c r="F11" s="161">
        <f t="shared" si="1"/>
        <v>57.184817104144763</v>
      </c>
      <c r="G11" s="144">
        <f t="shared" si="2"/>
        <v>497.32202574625643</v>
      </c>
      <c r="H11" s="144">
        <f t="shared" si="3"/>
        <v>9.6967494333423421</v>
      </c>
      <c r="I11" s="162">
        <v>16952</v>
      </c>
      <c r="J11" s="162">
        <v>2385948</v>
      </c>
      <c r="K11" s="84"/>
      <c r="L11" s="84"/>
      <c r="M11" s="73"/>
      <c r="N11" s="73"/>
    </row>
    <row r="12" spans="2:18">
      <c r="B12" s="109" t="s">
        <v>185</v>
      </c>
      <c r="C12" s="155">
        <v>1035</v>
      </c>
      <c r="D12" s="155">
        <v>13911</v>
      </c>
      <c r="E12" s="144">
        <f t="shared" si="0"/>
        <v>596.57617153726437</v>
      </c>
      <c r="F12" s="161">
        <f t="shared" si="1"/>
        <v>56.874328217737386</v>
      </c>
      <c r="G12" s="144">
        <f t="shared" si="2"/>
        <v>539.70184331952703</v>
      </c>
      <c r="H12" s="144">
        <f t="shared" si="3"/>
        <v>10.489375263534283</v>
      </c>
      <c r="I12" s="162">
        <v>17349</v>
      </c>
      <c r="J12" s="162">
        <v>2445919</v>
      </c>
      <c r="K12" s="84"/>
      <c r="L12" s="84"/>
      <c r="M12" s="73"/>
      <c r="N12" s="73"/>
    </row>
    <row r="13" spans="2:18">
      <c r="B13" s="109" t="s">
        <v>186</v>
      </c>
      <c r="C13" s="155">
        <v>1127</v>
      </c>
      <c r="D13" s="155">
        <v>13916</v>
      </c>
      <c r="E13" s="144">
        <f t="shared" si="0"/>
        <v>630.41897410080003</v>
      </c>
      <c r="F13" s="161">
        <f t="shared" si="1"/>
        <v>55.523747015040016</v>
      </c>
      <c r="G13" s="144">
        <f t="shared" si="2"/>
        <v>574.89522708575998</v>
      </c>
      <c r="H13" s="144">
        <f t="shared" si="3"/>
        <v>11.354042333094613</v>
      </c>
      <c r="I13" s="162">
        <v>17877</v>
      </c>
      <c r="J13" s="162">
        <v>2506315</v>
      </c>
      <c r="K13" s="84"/>
      <c r="L13" s="84"/>
      <c r="M13" s="73"/>
      <c r="N13" s="73"/>
    </row>
    <row r="14" spans="2:18">
      <c r="B14" s="109" t="s">
        <v>187</v>
      </c>
      <c r="C14" s="155">
        <v>1129</v>
      </c>
      <c r="D14" s="155">
        <v>14950</v>
      </c>
      <c r="E14" s="144">
        <f t="shared" si="0"/>
        <v>613.02057881305313</v>
      </c>
      <c r="F14" s="161">
        <f t="shared" si="1"/>
        <v>58.292213602946198</v>
      </c>
      <c r="G14" s="144">
        <f t="shared" si="2"/>
        <v>554.72836521010697</v>
      </c>
      <c r="H14" s="144">
        <f t="shared" si="3"/>
        <v>10.516337275997182</v>
      </c>
      <c r="I14" s="162">
        <v>18417</v>
      </c>
      <c r="J14" s="162">
        <v>2564665</v>
      </c>
      <c r="K14" s="84"/>
      <c r="L14" s="84"/>
      <c r="M14" s="73"/>
      <c r="N14" s="73"/>
    </row>
    <row r="15" spans="2:18" ht="15.75" thickBot="1">
      <c r="B15" s="110" t="s">
        <v>174</v>
      </c>
      <c r="C15" s="158">
        <v>1257</v>
      </c>
      <c r="D15" s="158">
        <v>16445</v>
      </c>
      <c r="E15" s="72">
        <f t="shared" si="0"/>
        <v>663.63972335145979</v>
      </c>
      <c r="F15" s="125">
        <f t="shared" si="1"/>
        <v>62.781624931234177</v>
      </c>
      <c r="G15" s="72">
        <f t="shared" si="2"/>
        <v>600.85809842022559</v>
      </c>
      <c r="H15" s="72">
        <f t="shared" si="3"/>
        <v>10.57060444163967</v>
      </c>
      <c r="I15" s="165">
        <v>18941</v>
      </c>
      <c r="J15" s="165">
        <v>2619397</v>
      </c>
      <c r="K15" s="84"/>
      <c r="L15" s="84"/>
      <c r="M15" s="86"/>
      <c r="N15" s="86"/>
    </row>
    <row r="16" spans="2:18">
      <c r="B16" s="29" t="s">
        <v>61</v>
      </c>
      <c r="C16" s="166"/>
      <c r="D16" s="166"/>
      <c r="E16" s="166"/>
      <c r="F16" s="166"/>
      <c r="G16" s="166"/>
      <c r="H16" s="166"/>
      <c r="I16" s="166"/>
      <c r="J16" s="166"/>
      <c r="K16" s="166"/>
      <c r="L16" s="166"/>
      <c r="M16" s="166"/>
      <c r="N16" s="166"/>
      <c r="O16" s="166"/>
    </row>
    <row r="17" spans="2:20">
      <c r="B17" s="167" t="s">
        <v>189</v>
      </c>
      <c r="C17" s="166"/>
      <c r="D17" s="166"/>
      <c r="E17" s="166"/>
      <c r="F17" s="166"/>
      <c r="G17" s="166"/>
      <c r="H17" s="166"/>
      <c r="I17" s="166"/>
      <c r="J17" s="166"/>
      <c r="K17" s="166"/>
      <c r="L17" s="166"/>
      <c r="M17" s="166"/>
      <c r="N17" s="166"/>
      <c r="O17" s="166"/>
    </row>
    <row r="18" spans="2:20">
      <c r="B18" s="149" t="s">
        <v>201</v>
      </c>
      <c r="C18" s="166"/>
      <c r="D18" s="166"/>
      <c r="E18" s="166"/>
      <c r="F18" s="166"/>
      <c r="G18" s="166"/>
      <c r="H18" s="166"/>
      <c r="I18" s="166"/>
      <c r="J18" s="166"/>
      <c r="K18" s="166"/>
      <c r="L18" s="166"/>
      <c r="M18" s="166"/>
      <c r="N18" s="166"/>
      <c r="O18" s="166"/>
    </row>
    <row r="19" spans="2:20">
      <c r="B19" s="246" t="s">
        <v>188</v>
      </c>
      <c r="C19" s="169"/>
      <c r="D19" s="169"/>
      <c r="E19" s="169"/>
      <c r="F19" s="169"/>
      <c r="G19" s="169"/>
      <c r="H19" s="169"/>
      <c r="I19" s="169"/>
      <c r="J19" s="169"/>
      <c r="K19" s="169"/>
      <c r="L19" s="169"/>
      <c r="M19" s="169"/>
      <c r="N19" s="169"/>
      <c r="O19" s="169"/>
      <c r="P19" s="169"/>
      <c r="Q19" s="169"/>
      <c r="R19" s="169"/>
    </row>
    <row r="20" spans="2:20">
      <c r="B20" s="166"/>
    </row>
    <row r="21" spans="2:20">
      <c r="B21" s="166"/>
    </row>
    <row r="22" spans="2:20">
      <c r="B22" s="149"/>
    </row>
    <row r="23" spans="2:20">
      <c r="B23" s="149"/>
    </row>
    <row r="24" spans="2:20">
      <c r="B24" s="170"/>
      <c r="C24" s="170"/>
      <c r="D24" s="170"/>
      <c r="E24" s="170"/>
      <c r="F24" s="170"/>
      <c r="G24" s="170"/>
      <c r="H24" s="170"/>
      <c r="I24" s="170"/>
      <c r="J24" s="170"/>
      <c r="K24" s="170"/>
      <c r="L24" s="170"/>
      <c r="M24" s="170"/>
      <c r="N24" s="170"/>
      <c r="O24" s="170"/>
      <c r="P24" s="170"/>
      <c r="Q24" s="170"/>
      <c r="R24" s="170"/>
      <c r="S24" s="170"/>
      <c r="T24" s="170"/>
    </row>
    <row r="25" spans="2:20">
      <c r="B25" s="149"/>
    </row>
  </sheetData>
  <conditionalFormatting sqref="B19">
    <cfRule type="cellIs" dxfId="4" priority="4" operator="between">
      <formula>1</formula>
      <formula>3</formula>
    </cfRule>
  </conditionalFormatting>
  <conditionalFormatting sqref="B17">
    <cfRule type="cellIs" dxfId="3" priority="2" operator="between">
      <formula>1</formula>
      <formula>3</formula>
    </cfRule>
  </conditionalFormatting>
  <conditionalFormatting sqref="C3:D15">
    <cfRule type="cellIs" dxfId="2" priority="1" operator="between">
      <formula>1</formula>
      <formula>3</formula>
    </cfRule>
  </conditionalFormatting>
  <pageMargins left="0.7" right="0.7" top="0.75" bottom="0.75" header="0.3" footer="0.3"/>
  <pageSetup paperSize="9" scale="80" orientation="landscape" r:id="rId1"/>
  <headerFooter>
    <oddFooter>&amp;L&amp;1#&amp;"Calibri"&amp;11&amp;K000000OFFICIAL: Sensitive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44FF0-6C0B-4630-8457-8EFD7A7A742C}">
  <sheetPr>
    <tabColor rgb="FF009999"/>
  </sheetPr>
  <dimension ref="A1:O40"/>
  <sheetViews>
    <sheetView showGridLines="0" zoomScaleNormal="100" zoomScaleSheetLayoutView="130" workbookViewId="0">
      <selection activeCell="N20" sqref="N20"/>
    </sheetView>
  </sheetViews>
  <sheetFormatPr defaultRowHeight="15"/>
  <cols>
    <col min="1" max="1" width="6.85546875" style="25" customWidth="1"/>
    <col min="2" max="2" width="9.140625" style="25"/>
    <col min="3" max="3" width="12" style="25" customWidth="1"/>
    <col min="4" max="5" width="12.140625" style="25" customWidth="1"/>
    <col min="6" max="6" width="15.140625" style="25" customWidth="1"/>
    <col min="7" max="7" width="17" style="25" customWidth="1"/>
    <col min="8" max="8" width="10.28515625" style="25" customWidth="1"/>
    <col min="9" max="9" width="9.140625" style="25"/>
    <col min="10" max="11" width="15.28515625" style="25" customWidth="1"/>
    <col min="12" max="14" width="9.140625" style="25"/>
    <col min="15" max="15" width="13.7109375" style="25" bestFit="1" customWidth="1"/>
    <col min="16" max="16384" width="9.140625" style="25"/>
  </cols>
  <sheetData>
    <row r="1" spans="1:15" ht="15.75" thickBot="1">
      <c r="A1" s="141"/>
      <c r="B1" s="142" t="s">
        <v>202</v>
      </c>
      <c r="D1" s="153"/>
      <c r="E1" s="153"/>
      <c r="F1" s="153"/>
      <c r="G1" s="153"/>
      <c r="H1" s="153"/>
    </row>
    <row r="2" spans="1:15" ht="42.75" customHeight="1" thickBot="1">
      <c r="B2" s="171" t="s">
        <v>0</v>
      </c>
      <c r="C2" s="171" t="s">
        <v>1</v>
      </c>
      <c r="D2" s="172" t="s">
        <v>2</v>
      </c>
      <c r="E2" s="154" t="s">
        <v>110</v>
      </c>
      <c r="F2" s="160" t="s">
        <v>143</v>
      </c>
      <c r="G2" s="160" t="s">
        <v>144</v>
      </c>
      <c r="H2" s="172" t="s">
        <v>156</v>
      </c>
      <c r="I2" s="171" t="s">
        <v>155</v>
      </c>
      <c r="J2" s="57" t="s">
        <v>139</v>
      </c>
      <c r="K2" s="57" t="s">
        <v>140</v>
      </c>
      <c r="L2" s="45"/>
      <c r="M2" s="67"/>
    </row>
    <row r="3" spans="1:15">
      <c r="B3" s="173" t="s">
        <v>135</v>
      </c>
      <c r="C3" s="56">
        <v>83</v>
      </c>
      <c r="D3" s="59">
        <v>1218</v>
      </c>
      <c r="E3" s="59">
        <v>206</v>
      </c>
      <c r="F3" s="144">
        <f t="shared" ref="F3:F14" si="0">SUM(C3/J3)*10000</f>
        <v>58.946770356166333</v>
      </c>
      <c r="G3" s="144">
        <f t="shared" ref="G3:G14" si="1">SUM(D3/K3)*10000</f>
        <v>5.9799773860625285</v>
      </c>
      <c r="H3" s="144">
        <f t="shared" ref="H3:H14" si="2">F3-G3</f>
        <v>52.966792970103803</v>
      </c>
      <c r="I3" s="144">
        <f t="shared" ref="I3:I14" si="3">F3/G3</f>
        <v>9.857356734082801</v>
      </c>
      <c r="J3" s="162">
        <v>14080.5</v>
      </c>
      <c r="K3" s="162">
        <v>2036797</v>
      </c>
      <c r="L3" s="59"/>
    </row>
    <row r="4" spans="1:15">
      <c r="B4" s="173" t="s">
        <v>136</v>
      </c>
      <c r="C4" s="56">
        <v>88</v>
      </c>
      <c r="D4" s="59">
        <v>1163</v>
      </c>
      <c r="E4" s="59">
        <v>249</v>
      </c>
      <c r="F4" s="144">
        <f t="shared" si="0"/>
        <v>60.742018981880932</v>
      </c>
      <c r="G4" s="144">
        <f t="shared" si="1"/>
        <v>5.5821034786632131</v>
      </c>
      <c r="H4" s="144">
        <f t="shared" si="2"/>
        <v>55.159915503217718</v>
      </c>
      <c r="I4" s="144">
        <f t="shared" si="3"/>
        <v>10.881564488021148</v>
      </c>
      <c r="J4" s="162">
        <v>14487.5</v>
      </c>
      <c r="K4" s="162">
        <v>2083444</v>
      </c>
      <c r="L4" s="59"/>
    </row>
    <row r="5" spans="1:15">
      <c r="B5" s="173" t="s">
        <v>123</v>
      </c>
      <c r="C5" s="56">
        <v>115</v>
      </c>
      <c r="D5" s="59">
        <v>1408</v>
      </c>
      <c r="E5" s="59">
        <v>98</v>
      </c>
      <c r="F5" s="144">
        <f t="shared" si="0"/>
        <v>77.168260359000172</v>
      </c>
      <c r="G5" s="144">
        <f t="shared" si="1"/>
        <v>6.6144665618279985</v>
      </c>
      <c r="H5" s="144">
        <f t="shared" si="2"/>
        <v>70.553793797172176</v>
      </c>
      <c r="I5" s="144">
        <f t="shared" si="3"/>
        <v>11.666588626260085</v>
      </c>
      <c r="J5" s="162">
        <v>14902.5</v>
      </c>
      <c r="K5" s="162">
        <v>2128667.5</v>
      </c>
      <c r="L5" s="59"/>
    </row>
    <row r="6" spans="1:15">
      <c r="B6" s="173" t="s">
        <v>124</v>
      </c>
      <c r="C6" s="56">
        <v>135</v>
      </c>
      <c r="D6" s="59">
        <v>1438</v>
      </c>
      <c r="E6" s="59">
        <v>106</v>
      </c>
      <c r="F6" s="144">
        <f t="shared" si="0"/>
        <v>88.21223209618401</v>
      </c>
      <c r="G6" s="144">
        <f t="shared" si="1"/>
        <v>6.634091340550099</v>
      </c>
      <c r="H6" s="144">
        <f t="shared" si="2"/>
        <v>81.57814075563391</v>
      </c>
      <c r="I6" s="144">
        <f t="shared" si="3"/>
        <v>13.296806988019169</v>
      </c>
      <c r="J6" s="162">
        <v>15304</v>
      </c>
      <c r="K6" s="162">
        <v>2167591.5</v>
      </c>
      <c r="L6" s="59"/>
    </row>
    <row r="7" spans="1:15">
      <c r="B7" s="173" t="s">
        <v>125</v>
      </c>
      <c r="C7" s="56">
        <v>134</v>
      </c>
      <c r="D7" s="59">
        <v>1429</v>
      </c>
      <c r="E7" s="59">
        <v>63</v>
      </c>
      <c r="F7" s="144">
        <f t="shared" si="0"/>
        <v>85.418326693227087</v>
      </c>
      <c r="G7" s="144">
        <f t="shared" si="1"/>
        <v>6.4679481260602634</v>
      </c>
      <c r="H7" s="144">
        <f t="shared" si="2"/>
        <v>78.950378567166823</v>
      </c>
      <c r="I7" s="144">
        <f t="shared" si="3"/>
        <v>13.206402560506749</v>
      </c>
      <c r="J7" s="162">
        <v>15687.5</v>
      </c>
      <c r="K7" s="162">
        <v>2209356</v>
      </c>
      <c r="L7" s="59"/>
    </row>
    <row r="8" spans="1:15">
      <c r="B8" s="173" t="s">
        <v>126</v>
      </c>
      <c r="C8" s="56">
        <v>140</v>
      </c>
      <c r="D8" s="59">
        <v>1375</v>
      </c>
      <c r="E8" s="59">
        <v>60</v>
      </c>
      <c r="F8" s="144">
        <f t="shared" si="0"/>
        <v>87.159533073929964</v>
      </c>
      <c r="G8" s="144">
        <f t="shared" si="1"/>
        <v>6.0909905390305141</v>
      </c>
      <c r="H8" s="144">
        <f t="shared" si="2"/>
        <v>81.06854253489945</v>
      </c>
      <c r="I8" s="144">
        <f t="shared" si="3"/>
        <v>14.309582737884682</v>
      </c>
      <c r="J8" s="162">
        <v>16062.5</v>
      </c>
      <c r="K8" s="162">
        <v>2257432.5</v>
      </c>
      <c r="L8" s="59"/>
    </row>
    <row r="9" spans="1:15">
      <c r="B9" s="173" t="s">
        <v>127</v>
      </c>
      <c r="C9" s="56">
        <v>149</v>
      </c>
      <c r="D9" s="59">
        <v>1531</v>
      </c>
      <c r="E9" s="59">
        <v>45</v>
      </c>
      <c r="F9" s="144">
        <f t="shared" si="0"/>
        <v>90.707089154719498</v>
      </c>
      <c r="G9" s="144">
        <f t="shared" si="1"/>
        <v>6.6343543421220836</v>
      </c>
      <c r="H9" s="144">
        <f t="shared" si="2"/>
        <v>84.072734812597417</v>
      </c>
      <c r="I9" s="144">
        <f t="shared" si="3"/>
        <v>13.672331093142315</v>
      </c>
      <c r="J9" s="162">
        <v>16426.5</v>
      </c>
      <c r="K9" s="162">
        <v>2307685</v>
      </c>
      <c r="L9" s="59"/>
    </row>
    <row r="10" spans="1:15">
      <c r="B10" s="173" t="s">
        <v>25</v>
      </c>
      <c r="C10" s="56">
        <v>165</v>
      </c>
      <c r="D10" s="59">
        <v>1712</v>
      </c>
      <c r="E10" s="59">
        <v>68</v>
      </c>
      <c r="F10" s="144">
        <f t="shared" si="0"/>
        <v>98.351861234464877</v>
      </c>
      <c r="G10" s="144">
        <f t="shared" si="1"/>
        <v>7.2556330751763261</v>
      </c>
      <c r="H10" s="144">
        <f t="shared" si="2"/>
        <v>91.096228159288557</v>
      </c>
      <c r="I10" s="144">
        <f t="shared" si="3"/>
        <v>13.555241867309386</v>
      </c>
      <c r="J10" s="162">
        <v>16776.5</v>
      </c>
      <c r="K10" s="162">
        <v>2359546</v>
      </c>
      <c r="L10" s="59"/>
    </row>
    <row r="11" spans="1:15">
      <c r="B11" s="173" t="s">
        <v>133</v>
      </c>
      <c r="C11" s="56">
        <v>197</v>
      </c>
      <c r="D11" s="59">
        <v>2045</v>
      </c>
      <c r="E11" s="59">
        <v>100</v>
      </c>
      <c r="F11" s="144">
        <f t="shared" si="0"/>
        <v>114.86545581761465</v>
      </c>
      <c r="G11" s="144">
        <f t="shared" si="1"/>
        <v>8.4646369612408616</v>
      </c>
      <c r="H11" s="144">
        <f t="shared" si="2"/>
        <v>106.40081885637379</v>
      </c>
      <c r="I11" s="144">
        <f t="shared" si="3"/>
        <v>13.570039251958196</v>
      </c>
      <c r="J11" s="162">
        <v>17150.5</v>
      </c>
      <c r="K11" s="162">
        <v>2415933.5</v>
      </c>
      <c r="L11" s="59"/>
    </row>
    <row r="12" spans="1:15">
      <c r="B12" s="173" t="s">
        <v>129</v>
      </c>
      <c r="C12" s="56">
        <v>217</v>
      </c>
      <c r="D12" s="59">
        <v>2156</v>
      </c>
      <c r="E12" s="59">
        <v>108</v>
      </c>
      <c r="F12" s="144">
        <f t="shared" si="0"/>
        <v>123.20445125759383</v>
      </c>
      <c r="G12" s="144">
        <f t="shared" si="1"/>
        <v>8.7071814457879011</v>
      </c>
      <c r="H12" s="144">
        <f t="shared" si="2"/>
        <v>114.49726981180594</v>
      </c>
      <c r="I12" s="144">
        <f t="shared" si="3"/>
        <v>14.149751216818157</v>
      </c>
      <c r="J12" s="162">
        <v>17613</v>
      </c>
      <c r="K12" s="162">
        <v>2476117</v>
      </c>
      <c r="L12" s="59"/>
    </row>
    <row r="13" spans="1:15">
      <c r="A13" s="84"/>
      <c r="B13" s="174" t="s">
        <v>130</v>
      </c>
      <c r="C13" s="66">
        <v>237</v>
      </c>
      <c r="D13" s="86">
        <v>2288</v>
      </c>
      <c r="E13" s="86">
        <v>95</v>
      </c>
      <c r="F13" s="144">
        <f t="shared" si="0"/>
        <v>130.60009918994876</v>
      </c>
      <c r="G13" s="144">
        <f t="shared" si="1"/>
        <v>9.0238967615727148</v>
      </c>
      <c r="H13" s="144">
        <f t="shared" si="2"/>
        <v>121.57620242837605</v>
      </c>
      <c r="I13" s="144">
        <f t="shared" si="3"/>
        <v>14.472694296115522</v>
      </c>
      <c r="J13" s="162">
        <v>18147</v>
      </c>
      <c r="K13" s="162">
        <v>2535490</v>
      </c>
      <c r="L13" s="86"/>
    </row>
    <row r="14" spans="1:15" ht="15.75" thickBot="1">
      <c r="B14" s="116" t="s">
        <v>134</v>
      </c>
      <c r="C14" s="114">
        <v>204</v>
      </c>
      <c r="D14" s="71">
        <v>1982</v>
      </c>
      <c r="E14" s="71">
        <v>77</v>
      </c>
      <c r="F14" s="72">
        <f t="shared" si="0"/>
        <v>109.21355532951442</v>
      </c>
      <c r="G14" s="72">
        <f t="shared" si="1"/>
        <v>7.6465134869143148</v>
      </c>
      <c r="H14" s="72">
        <f t="shared" si="2"/>
        <v>101.5670418426001</v>
      </c>
      <c r="I14" s="72">
        <f t="shared" si="3"/>
        <v>14.282791172266228</v>
      </c>
      <c r="J14" s="165">
        <v>18679</v>
      </c>
      <c r="K14" s="165">
        <v>2592031</v>
      </c>
      <c r="L14" s="86"/>
    </row>
    <row r="15" spans="1:15">
      <c r="B15" s="29" t="s">
        <v>79</v>
      </c>
    </row>
    <row r="16" spans="1:15" ht="24.75" customHeight="1">
      <c r="B16" s="255" t="s">
        <v>146</v>
      </c>
      <c r="C16" s="255"/>
      <c r="D16" s="255"/>
      <c r="E16" s="255"/>
      <c r="F16" s="255"/>
      <c r="G16" s="255"/>
      <c r="H16" s="255"/>
      <c r="I16" s="255"/>
      <c r="J16" s="255"/>
      <c r="K16" s="255"/>
      <c r="O16" s="156"/>
    </row>
    <row r="17" spans="2:15" ht="25.5" customHeight="1">
      <c r="B17" s="255" t="s">
        <v>145</v>
      </c>
      <c r="C17" s="255"/>
      <c r="D17" s="255"/>
      <c r="E17" s="255"/>
      <c r="F17" s="255"/>
      <c r="G17" s="255"/>
      <c r="H17" s="255"/>
      <c r="I17" s="255"/>
      <c r="J17" s="255"/>
      <c r="K17" s="255"/>
      <c r="O17" s="156"/>
    </row>
    <row r="18" spans="2:15">
      <c r="B18" s="166" t="s">
        <v>35</v>
      </c>
      <c r="O18" s="156"/>
    </row>
    <row r="19" spans="2:15">
      <c r="B19" s="166" t="s">
        <v>69</v>
      </c>
      <c r="O19" s="156"/>
    </row>
    <row r="20" spans="2:15" ht="34.5" customHeight="1">
      <c r="B20" s="256" t="s">
        <v>203</v>
      </c>
      <c r="C20" s="256"/>
      <c r="D20" s="256"/>
      <c r="E20" s="256"/>
      <c r="F20" s="256"/>
      <c r="G20" s="256"/>
      <c r="H20" s="256"/>
      <c r="I20" s="256"/>
      <c r="J20" s="256"/>
      <c r="K20" s="256"/>
    </row>
    <row r="21" spans="2:15">
      <c r="F21" s="84"/>
      <c r="G21" s="84"/>
      <c r="H21" s="84"/>
      <c r="O21" s="156"/>
    </row>
    <row r="22" spans="2:15" ht="15.75" thickBot="1">
      <c r="B22" s="142" t="s">
        <v>14</v>
      </c>
      <c r="C22" s="153"/>
      <c r="D22" s="153"/>
      <c r="E22" s="153"/>
      <c r="F22" s="154"/>
      <c r="G22" s="154"/>
      <c r="H22" s="154"/>
    </row>
    <row r="23" spans="2:15" ht="41.25" customHeight="1" thickBot="1">
      <c r="B23" s="171" t="s">
        <v>0</v>
      </c>
      <c r="C23" s="172" t="s">
        <v>1</v>
      </c>
      <c r="D23" s="172" t="s">
        <v>2</v>
      </c>
      <c r="E23" s="154" t="s">
        <v>110</v>
      </c>
      <c r="F23" s="160" t="s">
        <v>143</v>
      </c>
      <c r="G23" s="160" t="s">
        <v>144</v>
      </c>
      <c r="H23" s="172" t="s">
        <v>156</v>
      </c>
      <c r="I23" s="171" t="s">
        <v>155</v>
      </c>
      <c r="J23" s="57" t="s">
        <v>139</v>
      </c>
      <c r="K23" s="57" t="s">
        <v>140</v>
      </c>
      <c r="L23" s="45"/>
      <c r="M23" s="67"/>
    </row>
    <row r="24" spans="2:15">
      <c r="B24" s="173" t="s">
        <v>135</v>
      </c>
      <c r="C24" s="56">
        <v>15</v>
      </c>
      <c r="D24" s="56">
        <v>226</v>
      </c>
      <c r="E24" s="56">
        <v>3</v>
      </c>
      <c r="F24" s="144">
        <f t="shared" ref="F24:F35" si="4">SUM(C24/J24)*10000</f>
        <v>10.653030787258974</v>
      </c>
      <c r="G24" s="144">
        <f t="shared" ref="G24:G35" si="5">SUM(D24/K24)*10000</f>
        <v>1.1095852949508469</v>
      </c>
      <c r="H24" s="144">
        <f t="shared" ref="H24:H35" si="6">F24-G24</f>
        <v>9.5434454923081269</v>
      </c>
      <c r="I24" s="144">
        <f t="shared" ref="I24:I35" si="7">F24/G24</f>
        <v>9.600912012564919</v>
      </c>
      <c r="J24" s="162">
        <v>14080.5</v>
      </c>
      <c r="K24" s="162">
        <v>2036797</v>
      </c>
      <c r="L24" s="59"/>
      <c r="O24" s="156"/>
    </row>
    <row r="25" spans="2:15">
      <c r="B25" s="173" t="s">
        <v>136</v>
      </c>
      <c r="C25" s="56">
        <v>18</v>
      </c>
      <c r="D25" s="56">
        <v>232</v>
      </c>
      <c r="E25" s="56">
        <v>4</v>
      </c>
      <c r="F25" s="144">
        <f t="shared" si="4"/>
        <v>12.424503882657463</v>
      </c>
      <c r="G25" s="144">
        <f t="shared" si="5"/>
        <v>1.1135408487101166</v>
      </c>
      <c r="H25" s="144">
        <f t="shared" si="6"/>
        <v>11.310963033947347</v>
      </c>
      <c r="I25" s="144">
        <f t="shared" si="7"/>
        <v>11.157654339353186</v>
      </c>
      <c r="J25" s="162">
        <v>14487.5</v>
      </c>
      <c r="K25" s="162">
        <v>2083444</v>
      </c>
      <c r="L25" s="59"/>
    </row>
    <row r="26" spans="2:15">
      <c r="B26" s="173" t="s">
        <v>123</v>
      </c>
      <c r="C26" s="56">
        <v>24</v>
      </c>
      <c r="D26" s="56">
        <v>266</v>
      </c>
      <c r="E26" s="56">
        <v>18</v>
      </c>
      <c r="F26" s="144">
        <f t="shared" si="4"/>
        <v>16.104680422747862</v>
      </c>
      <c r="G26" s="144">
        <f t="shared" si="5"/>
        <v>1.2496080294362555</v>
      </c>
      <c r="H26" s="144">
        <f t="shared" si="6"/>
        <v>14.855072393311605</v>
      </c>
      <c r="I26" s="144">
        <f t="shared" si="7"/>
        <v>12.887785644281815</v>
      </c>
      <c r="J26" s="162">
        <v>14902.5</v>
      </c>
      <c r="K26" s="162">
        <v>2128667.5</v>
      </c>
      <c r="L26" s="175"/>
    </row>
    <row r="27" spans="2:15">
      <c r="B27" s="173" t="s">
        <v>124</v>
      </c>
      <c r="C27" s="56">
        <v>26</v>
      </c>
      <c r="D27" s="56">
        <v>283</v>
      </c>
      <c r="E27" s="56">
        <v>6</v>
      </c>
      <c r="F27" s="144">
        <f t="shared" si="4"/>
        <v>16.989022477783585</v>
      </c>
      <c r="G27" s="144">
        <f t="shared" si="5"/>
        <v>1.3055965572848942</v>
      </c>
      <c r="H27" s="144">
        <f t="shared" si="6"/>
        <v>15.683425920498692</v>
      </c>
      <c r="I27" s="144">
        <f t="shared" si="7"/>
        <v>13.012459617015068</v>
      </c>
      <c r="J27" s="162">
        <v>15304</v>
      </c>
      <c r="K27" s="162">
        <v>2167591.5</v>
      </c>
      <c r="L27" s="59"/>
    </row>
    <row r="28" spans="2:15">
      <c r="B28" s="173" t="s">
        <v>125</v>
      </c>
      <c r="C28" s="56">
        <v>26</v>
      </c>
      <c r="D28" s="56">
        <v>294</v>
      </c>
      <c r="E28" s="56">
        <v>7</v>
      </c>
      <c r="F28" s="144">
        <f t="shared" si="4"/>
        <v>16.573705179282868</v>
      </c>
      <c r="G28" s="144">
        <f t="shared" si="5"/>
        <v>1.3307045129893054</v>
      </c>
      <c r="H28" s="144">
        <f t="shared" si="6"/>
        <v>15.243000666293563</v>
      </c>
      <c r="I28" s="144">
        <f t="shared" si="7"/>
        <v>12.454835027237987</v>
      </c>
      <c r="J28" s="162">
        <v>15687.5</v>
      </c>
      <c r="K28" s="162">
        <v>2209356</v>
      </c>
      <c r="L28" s="59"/>
    </row>
    <row r="29" spans="2:15">
      <c r="B29" s="173" t="s">
        <v>126</v>
      </c>
      <c r="C29" s="56">
        <v>31</v>
      </c>
      <c r="D29" s="56">
        <v>299</v>
      </c>
      <c r="E29" s="56">
        <v>12</v>
      </c>
      <c r="F29" s="144">
        <f t="shared" si="4"/>
        <v>19.299610894941633</v>
      </c>
      <c r="G29" s="144">
        <f t="shared" si="5"/>
        <v>1.3245135790328173</v>
      </c>
      <c r="H29" s="144">
        <f t="shared" si="6"/>
        <v>17.975097315908815</v>
      </c>
      <c r="I29" s="144">
        <f t="shared" si="7"/>
        <v>14.571093268092081</v>
      </c>
      <c r="J29" s="162">
        <v>16062.5</v>
      </c>
      <c r="K29" s="162">
        <v>2257432.5</v>
      </c>
      <c r="L29" s="59"/>
    </row>
    <row r="30" spans="2:15">
      <c r="B30" s="173" t="s">
        <v>127</v>
      </c>
      <c r="C30" s="56">
        <v>39</v>
      </c>
      <c r="D30" s="56">
        <v>336</v>
      </c>
      <c r="E30" s="56">
        <v>28</v>
      </c>
      <c r="F30" s="144">
        <f t="shared" si="4"/>
        <v>23.742124006940006</v>
      </c>
      <c r="G30" s="144">
        <f t="shared" si="5"/>
        <v>1.4560046106812672</v>
      </c>
      <c r="H30" s="144">
        <f t="shared" si="6"/>
        <v>22.286119396258741</v>
      </c>
      <c r="I30" s="144">
        <f t="shared" si="7"/>
        <v>16.306352213974804</v>
      </c>
      <c r="J30" s="162">
        <v>16426.5</v>
      </c>
      <c r="K30" s="162">
        <v>2307685</v>
      </c>
      <c r="L30" s="59"/>
    </row>
    <row r="31" spans="2:15">
      <c r="B31" s="173" t="s">
        <v>25</v>
      </c>
      <c r="C31" s="56">
        <v>44</v>
      </c>
      <c r="D31" s="56">
        <v>382</v>
      </c>
      <c r="E31" s="56">
        <v>9</v>
      </c>
      <c r="F31" s="144">
        <f t="shared" si="4"/>
        <v>26.227162995857302</v>
      </c>
      <c r="G31" s="144">
        <f t="shared" si="5"/>
        <v>1.6189555109330354</v>
      </c>
      <c r="H31" s="144">
        <f t="shared" si="6"/>
        <v>24.608207484924268</v>
      </c>
      <c r="I31" s="144">
        <f t="shared" si="7"/>
        <v>16.200051711576734</v>
      </c>
      <c r="J31" s="162">
        <v>16776.5</v>
      </c>
      <c r="K31" s="162">
        <v>2359546</v>
      </c>
      <c r="L31" s="59"/>
    </row>
    <row r="32" spans="2:15">
      <c r="B32" s="173" t="s">
        <v>133</v>
      </c>
      <c r="C32" s="56">
        <v>40</v>
      </c>
      <c r="D32" s="56">
        <v>361</v>
      </c>
      <c r="E32" s="56">
        <v>28</v>
      </c>
      <c r="F32" s="144">
        <f t="shared" si="4"/>
        <v>23.322935191393839</v>
      </c>
      <c r="G32" s="144">
        <f t="shared" si="5"/>
        <v>1.4942464268987536</v>
      </c>
      <c r="H32" s="144">
        <f t="shared" si="6"/>
        <v>21.828688764495084</v>
      </c>
      <c r="I32" s="144">
        <f t="shared" si="7"/>
        <v>15.608493198675149</v>
      </c>
      <c r="J32" s="162">
        <v>17150.5</v>
      </c>
      <c r="K32" s="162">
        <v>2415933.5</v>
      </c>
      <c r="L32" s="59"/>
    </row>
    <row r="33" spans="2:14">
      <c r="B33" s="173" t="s">
        <v>129</v>
      </c>
      <c r="C33" s="56">
        <v>49</v>
      </c>
      <c r="D33" s="56">
        <v>402</v>
      </c>
      <c r="E33" s="56">
        <v>20</v>
      </c>
      <c r="F33" s="144">
        <f t="shared" si="4"/>
        <v>27.820359961392153</v>
      </c>
      <c r="G33" s="144">
        <f t="shared" si="5"/>
        <v>1.6235097129901372</v>
      </c>
      <c r="H33" s="144">
        <f t="shared" si="6"/>
        <v>26.196850248402015</v>
      </c>
      <c r="I33" s="144">
        <f t="shared" si="7"/>
        <v>17.135936877244394</v>
      </c>
      <c r="J33" s="162">
        <v>17613</v>
      </c>
      <c r="K33" s="162">
        <v>2476117</v>
      </c>
      <c r="L33" s="59"/>
    </row>
    <row r="34" spans="2:14" ht="15" customHeight="1">
      <c r="B34" s="174" t="s">
        <v>130</v>
      </c>
      <c r="C34" s="66">
        <v>65</v>
      </c>
      <c r="D34" s="66">
        <v>435</v>
      </c>
      <c r="E34" s="66">
        <v>12</v>
      </c>
      <c r="F34" s="144">
        <f t="shared" si="4"/>
        <v>35.818592604838265</v>
      </c>
      <c r="G34" s="144">
        <f t="shared" si="5"/>
        <v>1.715644707729078</v>
      </c>
      <c r="H34" s="144">
        <f t="shared" si="6"/>
        <v>34.102947897109189</v>
      </c>
      <c r="I34" s="144">
        <f t="shared" si="7"/>
        <v>20.877628359457788</v>
      </c>
      <c r="J34" s="162">
        <v>18147</v>
      </c>
      <c r="K34" s="162">
        <v>2535490</v>
      </c>
      <c r="L34" s="86"/>
    </row>
    <row r="35" spans="2:14" ht="15" customHeight="1" thickBot="1">
      <c r="B35" s="116" t="s">
        <v>134</v>
      </c>
      <c r="C35" s="114">
        <v>77</v>
      </c>
      <c r="D35" s="114">
        <v>499</v>
      </c>
      <c r="E35" s="114">
        <v>11</v>
      </c>
      <c r="F35" s="72">
        <f t="shared" si="4"/>
        <v>41.222763531238293</v>
      </c>
      <c r="G35" s="72">
        <f t="shared" si="5"/>
        <v>1.9251312966550167</v>
      </c>
      <c r="H35" s="72">
        <f t="shared" si="6"/>
        <v>39.297632234583276</v>
      </c>
      <c r="I35" s="72">
        <f t="shared" si="7"/>
        <v>21.412962119967762</v>
      </c>
      <c r="J35" s="165">
        <v>18679</v>
      </c>
      <c r="K35" s="165">
        <v>2592031</v>
      </c>
      <c r="L35" s="86"/>
    </row>
    <row r="36" spans="2:14">
      <c r="B36" s="29" t="s">
        <v>79</v>
      </c>
    </row>
    <row r="37" spans="2:14" ht="26.25" customHeight="1">
      <c r="B37" s="255" t="s">
        <v>146</v>
      </c>
      <c r="C37" s="255"/>
      <c r="D37" s="255"/>
      <c r="E37" s="255"/>
      <c r="F37" s="255"/>
      <c r="G37" s="255"/>
      <c r="H37" s="255"/>
      <c r="I37" s="255"/>
      <c r="J37" s="255"/>
      <c r="K37" s="255"/>
    </row>
    <row r="38" spans="2:14" ht="26.25" customHeight="1">
      <c r="B38" s="255" t="s">
        <v>145</v>
      </c>
      <c r="C38" s="255"/>
      <c r="D38" s="255"/>
      <c r="E38" s="255"/>
      <c r="F38" s="255"/>
      <c r="G38" s="255"/>
      <c r="H38" s="255"/>
      <c r="I38" s="255"/>
      <c r="J38" s="255"/>
      <c r="K38" s="255"/>
      <c r="L38" s="169"/>
      <c r="M38" s="169"/>
      <c r="N38" s="169"/>
    </row>
    <row r="39" spans="2:14">
      <c r="B39" s="166" t="s">
        <v>35</v>
      </c>
    </row>
    <row r="40" spans="2:14">
      <c r="B40" s="166" t="s">
        <v>69</v>
      </c>
    </row>
  </sheetData>
  <mergeCells count="5">
    <mergeCell ref="B38:K38"/>
    <mergeCell ref="B37:K37"/>
    <mergeCell ref="B16:K16"/>
    <mergeCell ref="B17:K17"/>
    <mergeCell ref="B20:K20"/>
  </mergeCells>
  <pageMargins left="0.7" right="0.7" top="0.75" bottom="0.75" header="0.3" footer="0.3"/>
  <pageSetup paperSize="9" scale="77" orientation="landscape" r:id="rId1"/>
  <headerFooter>
    <oddFooter>&amp;L&amp;1#&amp;"Calibri"&amp;11&amp;K000000OFFICIAL: Sensitive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84722-9DA6-44DD-9692-44FE18D1DFB8}">
  <sheetPr>
    <tabColor rgb="FF009999"/>
  </sheetPr>
  <dimension ref="A1:H15"/>
  <sheetViews>
    <sheetView showGridLines="0" zoomScaleNormal="100" zoomScaleSheetLayoutView="190" workbookViewId="0">
      <selection activeCell="E25" sqref="E25"/>
    </sheetView>
  </sheetViews>
  <sheetFormatPr defaultRowHeight="15"/>
  <cols>
    <col min="1" max="1" width="6.42578125" style="25" customWidth="1"/>
    <col min="2" max="2" width="9.140625" style="25"/>
    <col min="3" max="3" width="16.28515625" style="25" customWidth="1"/>
    <col min="4" max="4" width="18.85546875" style="25" customWidth="1"/>
    <col min="5" max="6" width="20.42578125" style="25" customWidth="1"/>
    <col min="7" max="10" width="9.140625" style="25"/>
    <col min="11" max="11" width="9.42578125" style="25" customWidth="1"/>
    <col min="12" max="16384" width="9.140625" style="25"/>
  </cols>
  <sheetData>
    <row r="1" spans="1:8" ht="16.5" thickBot="1">
      <c r="A1" s="141"/>
      <c r="B1" s="152" t="s">
        <v>15</v>
      </c>
      <c r="C1" s="176"/>
      <c r="D1" s="176"/>
      <c r="E1" s="176"/>
      <c r="F1" s="176"/>
      <c r="G1" s="176"/>
      <c r="H1" s="176"/>
    </row>
    <row r="2" spans="1:8" ht="54" customHeight="1" thickBot="1">
      <c r="B2" s="171" t="s">
        <v>0</v>
      </c>
      <c r="C2" s="171" t="s">
        <v>66</v>
      </c>
      <c r="D2" s="171" t="s">
        <v>90</v>
      </c>
      <c r="E2" s="171" t="s">
        <v>91</v>
      </c>
      <c r="F2" s="171" t="s">
        <v>92</v>
      </c>
      <c r="G2" s="171" t="s">
        <v>12</v>
      </c>
      <c r="H2" s="171" t="s">
        <v>4</v>
      </c>
    </row>
    <row r="3" spans="1:8">
      <c r="B3" s="173" t="s">
        <v>135</v>
      </c>
      <c r="C3" s="56">
        <v>8</v>
      </c>
      <c r="D3" s="56">
        <v>86</v>
      </c>
      <c r="E3" s="177">
        <v>0.38100000000000001</v>
      </c>
      <c r="F3" s="177">
        <v>0.33900000000000002</v>
      </c>
      <c r="G3" s="177">
        <f>E3-F3</f>
        <v>4.1999999999999982E-2</v>
      </c>
      <c r="H3" s="144">
        <f>E3/F3</f>
        <v>1.1238938053097345</v>
      </c>
    </row>
    <row r="4" spans="1:8">
      <c r="B4" s="173" t="s">
        <v>136</v>
      </c>
      <c r="C4" s="56">
        <v>8</v>
      </c>
      <c r="D4" s="56">
        <v>78</v>
      </c>
      <c r="E4" s="177">
        <v>0.53300000000000003</v>
      </c>
      <c r="F4" s="177">
        <v>0.29099999999999998</v>
      </c>
      <c r="G4" s="177">
        <f t="shared" ref="G4:G13" si="0">E4-F4</f>
        <v>0.24200000000000005</v>
      </c>
      <c r="H4" s="144">
        <f t="shared" ref="H4:H14" si="1">E4/F4</f>
        <v>1.8316151202749142</v>
      </c>
    </row>
    <row r="5" spans="1:8">
      <c r="B5" s="173" t="s">
        <v>123</v>
      </c>
      <c r="C5" s="56">
        <v>14</v>
      </c>
      <c r="D5" s="56">
        <v>90</v>
      </c>
      <c r="E5" s="177">
        <v>0.53900000000000003</v>
      </c>
      <c r="F5" s="177">
        <v>0.318</v>
      </c>
      <c r="G5" s="177">
        <f t="shared" si="0"/>
        <v>0.22100000000000003</v>
      </c>
      <c r="H5" s="144">
        <f t="shared" si="1"/>
        <v>1.6949685534591197</v>
      </c>
    </row>
    <row r="6" spans="1:8">
      <c r="B6" s="173" t="s">
        <v>124</v>
      </c>
      <c r="C6" s="56">
        <v>12</v>
      </c>
      <c r="D6" s="56">
        <v>76</v>
      </c>
      <c r="E6" s="177">
        <v>0.63200000000000001</v>
      </c>
      <c r="F6" s="177">
        <v>0.307</v>
      </c>
      <c r="G6" s="177">
        <f t="shared" si="0"/>
        <v>0.32500000000000001</v>
      </c>
      <c r="H6" s="144">
        <f t="shared" si="1"/>
        <v>2.0586319218241043</v>
      </c>
    </row>
    <row r="7" spans="1:8">
      <c r="B7" s="173" t="s">
        <v>125</v>
      </c>
      <c r="C7" s="56">
        <v>14</v>
      </c>
      <c r="D7" s="56">
        <v>98</v>
      </c>
      <c r="E7" s="177">
        <v>0.45200000000000001</v>
      </c>
      <c r="F7" s="177">
        <v>0.33300000000000002</v>
      </c>
      <c r="G7" s="177">
        <f t="shared" si="0"/>
        <v>0.11899999999999999</v>
      </c>
      <c r="H7" s="144">
        <f t="shared" si="1"/>
        <v>1.3573573573573574</v>
      </c>
    </row>
    <row r="8" spans="1:8">
      <c r="B8" s="173" t="s">
        <v>126</v>
      </c>
      <c r="C8" s="56">
        <v>20</v>
      </c>
      <c r="D8" s="56">
        <v>70</v>
      </c>
      <c r="E8" s="177">
        <v>0.48799999999999999</v>
      </c>
      <c r="F8" s="177">
        <v>0.252</v>
      </c>
      <c r="G8" s="177">
        <f t="shared" si="0"/>
        <v>0.23599999999999999</v>
      </c>
      <c r="H8" s="144">
        <f t="shared" si="1"/>
        <v>1.9365079365079365</v>
      </c>
    </row>
    <row r="9" spans="1:8">
      <c r="B9" s="173" t="s">
        <v>127</v>
      </c>
      <c r="C9" s="56">
        <v>13</v>
      </c>
      <c r="D9" s="56">
        <v>97</v>
      </c>
      <c r="E9" s="177">
        <v>0.40600000000000003</v>
      </c>
      <c r="F9" s="177">
        <v>0.313</v>
      </c>
      <c r="G9" s="177">
        <f t="shared" si="0"/>
        <v>9.3000000000000027E-2</v>
      </c>
      <c r="H9" s="144">
        <f t="shared" si="1"/>
        <v>1.2971246006389778</v>
      </c>
    </row>
    <row r="10" spans="1:8">
      <c r="B10" s="173" t="s">
        <v>25</v>
      </c>
      <c r="C10" s="56">
        <v>20</v>
      </c>
      <c r="D10" s="56">
        <v>125</v>
      </c>
      <c r="E10" s="177">
        <v>0.51300000000000001</v>
      </c>
      <c r="F10" s="177">
        <v>0.41</v>
      </c>
      <c r="G10" s="177">
        <f t="shared" si="0"/>
        <v>0.10300000000000004</v>
      </c>
      <c r="H10" s="144">
        <f t="shared" si="1"/>
        <v>1.251219512195122</v>
      </c>
    </row>
    <row r="11" spans="1:8">
      <c r="B11" s="173" t="s">
        <v>133</v>
      </c>
      <c r="C11" s="56">
        <v>23</v>
      </c>
      <c r="D11" s="56">
        <v>119</v>
      </c>
      <c r="E11" s="177">
        <v>0.53700000000000003</v>
      </c>
      <c r="F11" s="177">
        <v>0.36599999999999999</v>
      </c>
      <c r="G11" s="177">
        <f t="shared" si="0"/>
        <v>0.17100000000000004</v>
      </c>
      <c r="H11" s="144">
        <f t="shared" si="1"/>
        <v>1.4672131147540985</v>
      </c>
    </row>
    <row r="12" spans="1:8">
      <c r="B12" s="173" t="s">
        <v>129</v>
      </c>
      <c r="C12" s="56">
        <v>22</v>
      </c>
      <c r="D12" s="56">
        <v>138</v>
      </c>
      <c r="E12" s="177">
        <v>0.42599999999999999</v>
      </c>
      <c r="F12" s="177">
        <v>0.39700000000000002</v>
      </c>
      <c r="G12" s="177">
        <f t="shared" si="0"/>
        <v>2.899999999999997E-2</v>
      </c>
      <c r="H12" s="144">
        <f t="shared" si="1"/>
        <v>1.0730478589420653</v>
      </c>
    </row>
    <row r="13" spans="1:8">
      <c r="B13" s="173" t="s">
        <v>130</v>
      </c>
      <c r="C13" s="56">
        <v>21</v>
      </c>
      <c r="D13" s="56">
        <v>107</v>
      </c>
      <c r="E13" s="177">
        <v>0.375</v>
      </c>
      <c r="F13" s="177">
        <v>0.32</v>
      </c>
      <c r="G13" s="177">
        <f t="shared" si="0"/>
        <v>5.4999999999999993E-2</v>
      </c>
      <c r="H13" s="144">
        <f t="shared" si="1"/>
        <v>1.171875</v>
      </c>
    </row>
    <row r="14" spans="1:8" ht="15.75" thickBot="1">
      <c r="B14" s="116" t="s">
        <v>134</v>
      </c>
      <c r="C14" s="114">
        <v>34</v>
      </c>
      <c r="D14" s="114">
        <v>131</v>
      </c>
      <c r="E14" s="115">
        <v>0.54800000000000004</v>
      </c>
      <c r="F14" s="115">
        <v>0.32400000000000001</v>
      </c>
      <c r="G14" s="115">
        <f>E14-F14</f>
        <v>0.22400000000000003</v>
      </c>
      <c r="H14" s="72">
        <f t="shared" si="1"/>
        <v>1.6913580246913582</v>
      </c>
    </row>
    <row r="15" spans="1:8">
      <c r="B15" s="29" t="s">
        <v>78</v>
      </c>
    </row>
  </sheetData>
  <pageMargins left="0.7" right="0.7" top="0.75" bottom="0.75" header="0.3" footer="0.3"/>
  <pageSetup paperSize="9" orientation="landscape" r:id="rId1"/>
  <headerFooter>
    <oddFooter>&amp;L&amp;1#&amp;"Calibri"&amp;11&amp;K000000OFFICIAL: Sensitive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D24D2-7C16-4EB4-B8C3-5BB73489E79E}">
  <sheetPr>
    <tabColor rgb="FF009999"/>
  </sheetPr>
  <dimension ref="A1:T17"/>
  <sheetViews>
    <sheetView showGridLines="0" zoomScaleNormal="100" zoomScaleSheetLayoutView="160" workbookViewId="0">
      <selection activeCell="F27" sqref="F27"/>
    </sheetView>
  </sheetViews>
  <sheetFormatPr defaultRowHeight="15"/>
  <cols>
    <col min="1" max="1" width="5.85546875" style="25" customWidth="1"/>
    <col min="2" max="2" width="9.140625" style="25"/>
    <col min="3" max="3" width="11.7109375" style="25" customWidth="1"/>
    <col min="4" max="4" width="12.7109375" style="25" customWidth="1"/>
    <col min="5" max="5" width="14.5703125" style="25" bestFit="1" customWidth="1"/>
    <col min="6" max="6" width="20.42578125" style="25" customWidth="1"/>
    <col min="7" max="7" width="21.140625" style="25" customWidth="1"/>
    <col min="8" max="8" width="21.7109375" style="25" customWidth="1"/>
    <col min="9" max="9" width="22.5703125" style="25" customWidth="1"/>
    <col min="10" max="16384" width="9.140625" style="25"/>
  </cols>
  <sheetData>
    <row r="1" spans="1:20" ht="15.75" thickBot="1">
      <c r="A1" s="141"/>
      <c r="B1" s="152" t="s">
        <v>18</v>
      </c>
    </row>
    <row r="2" spans="1:20" ht="54" customHeight="1" thickBot="1">
      <c r="B2" s="171" t="s">
        <v>0</v>
      </c>
      <c r="C2" s="171" t="s">
        <v>105</v>
      </c>
      <c r="D2" s="171" t="s">
        <v>93</v>
      </c>
      <c r="E2" s="171" t="s">
        <v>104</v>
      </c>
      <c r="F2" s="171" t="s">
        <v>94</v>
      </c>
      <c r="G2" s="171" t="s">
        <v>95</v>
      </c>
      <c r="H2" s="171" t="s">
        <v>96</v>
      </c>
      <c r="I2" s="171" t="s">
        <v>103</v>
      </c>
    </row>
    <row r="3" spans="1:20">
      <c r="B3" s="173" t="s">
        <v>135</v>
      </c>
      <c r="C3" s="178">
        <v>15</v>
      </c>
      <c r="D3" s="56">
        <v>2</v>
      </c>
      <c r="E3" s="56">
        <v>226</v>
      </c>
      <c r="F3" s="56">
        <v>49</v>
      </c>
      <c r="G3" s="177">
        <f>D3/C3</f>
        <v>0.13333333333333333</v>
      </c>
      <c r="H3" s="177">
        <f>F3/E3</f>
        <v>0.2168141592920354</v>
      </c>
      <c r="I3" s="177">
        <f>D3/SUM(E3+C3)</f>
        <v>8.2987551867219917E-3</v>
      </c>
    </row>
    <row r="4" spans="1:20">
      <c r="B4" s="173" t="s">
        <v>136</v>
      </c>
      <c r="C4" s="178">
        <v>18</v>
      </c>
      <c r="D4" s="56">
        <v>6</v>
      </c>
      <c r="E4" s="56">
        <v>232</v>
      </c>
      <c r="F4" s="56">
        <v>60</v>
      </c>
      <c r="G4" s="177">
        <f t="shared" ref="G4:G12" si="0">D4/C4</f>
        <v>0.33333333333333331</v>
      </c>
      <c r="H4" s="177">
        <f t="shared" ref="H4:H12" si="1">F4/E4</f>
        <v>0.25862068965517243</v>
      </c>
      <c r="I4" s="177">
        <f t="shared" ref="I4:I12" si="2">D4/SUM(E4+C4)</f>
        <v>2.4E-2</v>
      </c>
      <c r="T4" s="179"/>
    </row>
    <row r="5" spans="1:20">
      <c r="B5" s="173" t="s">
        <v>123</v>
      </c>
      <c r="C5" s="178">
        <v>24</v>
      </c>
      <c r="D5" s="56">
        <v>7</v>
      </c>
      <c r="E5" s="56">
        <v>266</v>
      </c>
      <c r="F5" s="56">
        <v>61</v>
      </c>
      <c r="G5" s="177">
        <f t="shared" si="0"/>
        <v>0.29166666666666669</v>
      </c>
      <c r="H5" s="177">
        <f t="shared" si="1"/>
        <v>0.22932330827067668</v>
      </c>
      <c r="I5" s="177">
        <f t="shared" si="2"/>
        <v>2.4137931034482758E-2</v>
      </c>
      <c r="N5" s="156"/>
      <c r="T5" s="179"/>
    </row>
    <row r="6" spans="1:20">
      <c r="B6" s="173" t="s">
        <v>124</v>
      </c>
      <c r="C6" s="178">
        <v>26</v>
      </c>
      <c r="D6" s="56">
        <v>6</v>
      </c>
      <c r="E6" s="56">
        <v>283</v>
      </c>
      <c r="F6" s="56">
        <v>63</v>
      </c>
      <c r="G6" s="177">
        <f t="shared" si="0"/>
        <v>0.23076923076923078</v>
      </c>
      <c r="H6" s="177">
        <f t="shared" si="1"/>
        <v>0.22261484098939929</v>
      </c>
      <c r="I6" s="177">
        <f t="shared" si="2"/>
        <v>1.9417475728155338E-2</v>
      </c>
      <c r="T6" s="179"/>
    </row>
    <row r="7" spans="1:20">
      <c r="B7" s="173" t="s">
        <v>125</v>
      </c>
      <c r="C7" s="178">
        <v>26</v>
      </c>
      <c r="D7" s="56">
        <v>9</v>
      </c>
      <c r="E7" s="56">
        <v>294</v>
      </c>
      <c r="F7" s="56">
        <v>64</v>
      </c>
      <c r="G7" s="177">
        <f t="shared" si="0"/>
        <v>0.34615384615384615</v>
      </c>
      <c r="H7" s="177">
        <f t="shared" si="1"/>
        <v>0.21768707482993196</v>
      </c>
      <c r="I7" s="177">
        <f t="shared" si="2"/>
        <v>2.8125000000000001E-2</v>
      </c>
    </row>
    <row r="8" spans="1:20">
      <c r="B8" s="173" t="s">
        <v>126</v>
      </c>
      <c r="C8" s="178">
        <v>31</v>
      </c>
      <c r="D8" s="56">
        <v>10</v>
      </c>
      <c r="E8" s="56">
        <v>299</v>
      </c>
      <c r="F8" s="56">
        <v>75</v>
      </c>
      <c r="G8" s="177">
        <f t="shared" si="0"/>
        <v>0.32258064516129031</v>
      </c>
      <c r="H8" s="177">
        <f t="shared" si="1"/>
        <v>0.25083612040133779</v>
      </c>
      <c r="I8" s="177">
        <f t="shared" si="2"/>
        <v>3.0303030303030304E-2</v>
      </c>
    </row>
    <row r="9" spans="1:20">
      <c r="B9" s="173" t="s">
        <v>127</v>
      </c>
      <c r="C9" s="178">
        <v>39</v>
      </c>
      <c r="D9" s="56">
        <v>12</v>
      </c>
      <c r="E9" s="56">
        <v>336</v>
      </c>
      <c r="F9" s="56">
        <v>84</v>
      </c>
      <c r="G9" s="177">
        <f t="shared" si="0"/>
        <v>0.30769230769230771</v>
      </c>
      <c r="H9" s="177">
        <f t="shared" si="1"/>
        <v>0.25</v>
      </c>
      <c r="I9" s="177">
        <f t="shared" si="2"/>
        <v>3.2000000000000001E-2</v>
      </c>
    </row>
    <row r="10" spans="1:20">
      <c r="B10" s="173" t="s">
        <v>25</v>
      </c>
      <c r="C10" s="178">
        <v>44</v>
      </c>
      <c r="D10" s="56">
        <v>17</v>
      </c>
      <c r="E10" s="56">
        <v>382</v>
      </c>
      <c r="F10" s="56">
        <v>103</v>
      </c>
      <c r="G10" s="177">
        <f t="shared" si="0"/>
        <v>0.38636363636363635</v>
      </c>
      <c r="H10" s="177">
        <f t="shared" si="1"/>
        <v>0.26963350785340312</v>
      </c>
      <c r="I10" s="177">
        <f t="shared" si="2"/>
        <v>3.9906103286384977E-2</v>
      </c>
    </row>
    <row r="11" spans="1:20">
      <c r="B11" s="173" t="s">
        <v>133</v>
      </c>
      <c r="C11" s="178">
        <v>40</v>
      </c>
      <c r="D11" s="56">
        <v>16</v>
      </c>
      <c r="E11" s="56">
        <v>361</v>
      </c>
      <c r="F11" s="56">
        <v>119</v>
      </c>
      <c r="G11" s="177">
        <f t="shared" si="0"/>
        <v>0.4</v>
      </c>
      <c r="H11" s="177">
        <f t="shared" si="1"/>
        <v>0.32963988919667592</v>
      </c>
      <c r="I11" s="177">
        <f t="shared" si="2"/>
        <v>3.9900249376558602E-2</v>
      </c>
    </row>
    <row r="12" spans="1:20">
      <c r="B12" s="173" t="s">
        <v>129</v>
      </c>
      <c r="C12" s="178">
        <v>49</v>
      </c>
      <c r="D12" s="56">
        <v>22</v>
      </c>
      <c r="E12" s="56">
        <v>402</v>
      </c>
      <c r="F12" s="56">
        <v>158</v>
      </c>
      <c r="G12" s="177">
        <f t="shared" si="0"/>
        <v>0.44897959183673469</v>
      </c>
      <c r="H12" s="177">
        <f t="shared" si="1"/>
        <v>0.39303482587064675</v>
      </c>
      <c r="I12" s="177">
        <f t="shared" si="2"/>
        <v>4.878048780487805E-2</v>
      </c>
    </row>
    <row r="13" spans="1:20">
      <c r="B13" s="173" t="s">
        <v>130</v>
      </c>
      <c r="C13" s="178">
        <v>65</v>
      </c>
      <c r="D13" s="56">
        <v>31</v>
      </c>
      <c r="E13" s="56">
        <v>435</v>
      </c>
      <c r="F13" s="56">
        <v>170</v>
      </c>
      <c r="G13" s="177">
        <v>0.47692307692307695</v>
      </c>
      <c r="H13" s="177">
        <v>0.39080459770114945</v>
      </c>
      <c r="I13" s="177">
        <v>6.2E-2</v>
      </c>
    </row>
    <row r="14" spans="1:20" ht="15.75" thickBot="1">
      <c r="B14" s="116" t="s">
        <v>134</v>
      </c>
      <c r="C14" s="180">
        <v>77</v>
      </c>
      <c r="D14" s="114">
        <v>45</v>
      </c>
      <c r="E14" s="114">
        <v>499</v>
      </c>
      <c r="F14" s="114">
        <v>222</v>
      </c>
      <c r="G14" s="181">
        <f t="shared" ref="G14" si="3">D14/C14</f>
        <v>0.58441558441558439</v>
      </c>
      <c r="H14" s="181">
        <f t="shared" ref="H14" si="4">F14/E14</f>
        <v>0.44488977955911824</v>
      </c>
      <c r="I14" s="181">
        <f t="shared" ref="I14" si="5">D14/SUM(E14+C14)</f>
        <v>7.8125E-2</v>
      </c>
    </row>
    <row r="15" spans="1:20">
      <c r="B15" s="29" t="s">
        <v>78</v>
      </c>
    </row>
    <row r="16" spans="1:20">
      <c r="B16" s="29" t="s">
        <v>102</v>
      </c>
    </row>
    <row r="17" spans="2:2">
      <c r="B17" s="29" t="s">
        <v>101</v>
      </c>
    </row>
  </sheetData>
  <pageMargins left="0.7" right="0.7" top="0.75" bottom="0.75" header="0.3" footer="0.3"/>
  <pageSetup paperSize="9" scale="91" orientation="landscape" r:id="rId1"/>
  <headerFooter>
    <oddFooter>&amp;L&amp;1#&amp;"Calibri"&amp;11&amp;K000000OFFICIAL: Sensitive</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8658EF-787D-4A70-A9AC-08F26773F118}">
  <sheetPr>
    <tabColor rgb="FF009999"/>
  </sheetPr>
  <dimension ref="B1:R24"/>
  <sheetViews>
    <sheetView showGridLines="0" zoomScaleNormal="100" zoomScaleSheetLayoutView="160" workbookViewId="0">
      <selection activeCell="H24" sqref="H24"/>
    </sheetView>
  </sheetViews>
  <sheetFormatPr defaultRowHeight="15"/>
  <cols>
    <col min="1" max="1" width="5" style="25" customWidth="1"/>
    <col min="2" max="3" width="9.140625" style="25"/>
    <col min="4" max="4" width="13.5703125" style="25" customWidth="1"/>
    <col min="5" max="8" width="14.85546875" style="25" customWidth="1"/>
    <col min="9" max="10" width="13.42578125" style="25" customWidth="1"/>
    <col min="11" max="11" width="11.140625" style="25" customWidth="1"/>
    <col min="12" max="12" width="9.140625" style="25"/>
    <col min="13" max="13" width="15.28515625" style="25" customWidth="1"/>
    <col min="14" max="16" width="17.5703125" style="25" customWidth="1"/>
    <col min="17" max="17" width="9.140625" style="25"/>
    <col min="18" max="18" width="10.85546875" style="25" customWidth="1"/>
    <col min="19" max="16384" width="9.140625" style="25"/>
  </cols>
  <sheetData>
    <row r="1" spans="2:18" ht="15.75" thickBot="1">
      <c r="B1" s="152" t="s">
        <v>209</v>
      </c>
      <c r="D1" s="153"/>
      <c r="E1" s="153"/>
      <c r="F1" s="153"/>
      <c r="G1" s="153"/>
      <c r="H1" s="153"/>
      <c r="I1" s="153"/>
      <c r="J1" s="153"/>
      <c r="K1" s="84"/>
      <c r="L1" s="84"/>
      <c r="M1" s="84"/>
      <c r="N1" s="84"/>
    </row>
    <row r="2" spans="2:18" ht="60.75" thickBot="1">
      <c r="B2" s="126" t="s">
        <v>0</v>
      </c>
      <c r="C2" s="126" t="s">
        <v>1</v>
      </c>
      <c r="D2" s="126" t="s">
        <v>2</v>
      </c>
      <c r="E2" s="182" t="s">
        <v>143</v>
      </c>
      <c r="F2" s="183" t="s">
        <v>76</v>
      </c>
      <c r="G2" s="183" t="s">
        <v>156</v>
      </c>
      <c r="H2" s="126" t="s">
        <v>155</v>
      </c>
      <c r="I2" s="126" t="s">
        <v>141</v>
      </c>
      <c r="J2" s="126" t="s">
        <v>142</v>
      </c>
      <c r="K2" s="84"/>
      <c r="L2" s="84"/>
      <c r="M2" s="85"/>
      <c r="N2" s="85"/>
      <c r="R2" s="67"/>
    </row>
    <row r="3" spans="2:18">
      <c r="B3" s="109" t="s">
        <v>176</v>
      </c>
      <c r="C3" s="155">
        <v>1337</v>
      </c>
      <c r="D3" s="155">
        <v>33832</v>
      </c>
      <c r="E3" s="144">
        <f t="shared" ref="E3:E15" si="0">SUM(C3/I3)*10000</f>
        <v>993.09217856347027</v>
      </c>
      <c r="F3" s="161">
        <f t="shared" ref="F3:F15" si="1">SUM(D3/J3)*10000</f>
        <v>175.00055605816317</v>
      </c>
      <c r="G3" s="144">
        <f t="shared" ref="G3:G15" si="2">E3-F3</f>
        <v>818.0916225053071</v>
      </c>
      <c r="H3" s="144">
        <f t="shared" ref="H3:H15" si="3">E3/F3</f>
        <v>5.6747944174154865</v>
      </c>
      <c r="I3" s="162">
        <v>13463</v>
      </c>
      <c r="J3" s="162">
        <v>1933251</v>
      </c>
      <c r="K3" s="84"/>
      <c r="L3" s="84"/>
      <c r="M3" s="73"/>
      <c r="N3" s="73"/>
    </row>
    <row r="4" spans="2:18">
      <c r="B4" s="109" t="s">
        <v>177</v>
      </c>
      <c r="C4" s="155">
        <v>1382</v>
      </c>
      <c r="D4" s="155">
        <v>37979</v>
      </c>
      <c r="E4" s="144">
        <f t="shared" si="0"/>
        <v>995.74897326896757</v>
      </c>
      <c r="F4" s="161">
        <f t="shared" si="1"/>
        <v>191.86759069998658</v>
      </c>
      <c r="G4" s="144">
        <f t="shared" si="2"/>
        <v>803.88138256898105</v>
      </c>
      <c r="H4" s="144">
        <f t="shared" si="3"/>
        <v>5.1897716004886343</v>
      </c>
      <c r="I4" s="162">
        <v>13879</v>
      </c>
      <c r="J4" s="162">
        <v>1979438</v>
      </c>
      <c r="K4" s="84"/>
      <c r="L4" s="84"/>
      <c r="M4" s="73"/>
      <c r="N4" s="73"/>
    </row>
    <row r="5" spans="2:18">
      <c r="B5" s="109" t="s">
        <v>178</v>
      </c>
      <c r="C5" s="155">
        <v>1668</v>
      </c>
      <c r="D5" s="155">
        <v>44714</v>
      </c>
      <c r="E5" s="144">
        <f t="shared" si="0"/>
        <v>1166.7599328483493</v>
      </c>
      <c r="F5" s="161">
        <f t="shared" si="1"/>
        <v>220.00438886959054</v>
      </c>
      <c r="G5" s="144">
        <f t="shared" si="2"/>
        <v>946.75554397875874</v>
      </c>
      <c r="H5" s="144">
        <f t="shared" si="3"/>
        <v>5.3033484415620276</v>
      </c>
      <c r="I5" s="162">
        <v>14296</v>
      </c>
      <c r="J5" s="162">
        <v>2032414</v>
      </c>
      <c r="K5" s="84"/>
      <c r="L5" s="84"/>
      <c r="M5" s="73"/>
      <c r="N5" s="73"/>
    </row>
    <row r="6" spans="2:18">
      <c r="B6" s="109" t="s">
        <v>179</v>
      </c>
      <c r="C6" s="155">
        <v>1788</v>
      </c>
      <c r="D6" s="155">
        <v>44656</v>
      </c>
      <c r="E6" s="144">
        <f t="shared" si="0"/>
        <v>1213.2727149351972</v>
      </c>
      <c r="F6" s="161">
        <f t="shared" si="1"/>
        <v>215.87651492079144</v>
      </c>
      <c r="G6" s="144">
        <f t="shared" si="2"/>
        <v>997.39620001440574</v>
      </c>
      <c r="H6" s="144">
        <f t="shared" si="3"/>
        <v>5.6202163323804184</v>
      </c>
      <c r="I6" s="162">
        <v>14737</v>
      </c>
      <c r="J6" s="162">
        <v>2068590</v>
      </c>
      <c r="K6" s="84"/>
      <c r="L6" s="84"/>
      <c r="M6" s="73"/>
      <c r="N6" s="73"/>
    </row>
    <row r="7" spans="2:18">
      <c r="B7" s="109" t="s">
        <v>180</v>
      </c>
      <c r="C7" s="155">
        <v>1957</v>
      </c>
      <c r="D7" s="155">
        <v>46667</v>
      </c>
      <c r="E7" s="144">
        <f t="shared" si="0"/>
        <v>1290.3863906105764</v>
      </c>
      <c r="F7" s="161">
        <f t="shared" si="1"/>
        <v>222.40999846538199</v>
      </c>
      <c r="G7" s="144">
        <f t="shared" si="2"/>
        <v>1067.9763921451945</v>
      </c>
      <c r="H7" s="144">
        <f t="shared" si="3"/>
        <v>5.8018362461857773</v>
      </c>
      <c r="I7" s="162">
        <v>15166</v>
      </c>
      <c r="J7" s="162">
        <v>2098242</v>
      </c>
      <c r="K7" s="84"/>
      <c r="L7" s="84"/>
      <c r="M7" s="73"/>
      <c r="N7" s="73"/>
    </row>
    <row r="8" spans="2:18">
      <c r="B8" s="109" t="s">
        <v>181</v>
      </c>
      <c r="C8" s="155">
        <v>2042</v>
      </c>
      <c r="D8" s="155">
        <v>50770</v>
      </c>
      <c r="E8" s="144">
        <f t="shared" si="0"/>
        <v>1316.3153484174563</v>
      </c>
      <c r="F8" s="161">
        <f t="shared" si="1"/>
        <v>237.0377425528269</v>
      </c>
      <c r="G8" s="144">
        <f t="shared" si="2"/>
        <v>1079.2776058646295</v>
      </c>
      <c r="H8" s="144">
        <f t="shared" si="3"/>
        <v>5.5531888476540763</v>
      </c>
      <c r="I8" s="162">
        <v>15513</v>
      </c>
      <c r="J8" s="162">
        <v>2141853</v>
      </c>
      <c r="K8" s="84"/>
      <c r="L8" s="84"/>
      <c r="M8" s="73"/>
      <c r="N8" s="73"/>
    </row>
    <row r="9" spans="2:18">
      <c r="B9" s="109" t="s">
        <v>182</v>
      </c>
      <c r="C9" s="155">
        <v>2104</v>
      </c>
      <c r="D9" s="155">
        <v>51450</v>
      </c>
      <c r="E9" s="144">
        <f t="shared" si="0"/>
        <v>1322.0232485076972</v>
      </c>
      <c r="F9" s="161">
        <f t="shared" si="1"/>
        <v>235.03850839857233</v>
      </c>
      <c r="G9" s="144">
        <f t="shared" si="2"/>
        <v>1086.9847401091249</v>
      </c>
      <c r="H9" s="144">
        <f t="shared" si="3"/>
        <v>5.6247091487912426</v>
      </c>
      <c r="I9" s="162">
        <v>15915</v>
      </c>
      <c r="J9" s="162">
        <v>2189003</v>
      </c>
      <c r="K9" s="84"/>
      <c r="L9" s="84"/>
      <c r="M9" s="73"/>
      <c r="N9" s="73"/>
    </row>
    <row r="10" spans="2:18">
      <c r="B10" s="109" t="s">
        <v>183</v>
      </c>
      <c r="C10" s="155">
        <v>2242</v>
      </c>
      <c r="D10" s="155">
        <v>50868</v>
      </c>
      <c r="E10" s="144">
        <f t="shared" si="0"/>
        <v>1378.4199200737783</v>
      </c>
      <c r="F10" s="161">
        <f t="shared" si="1"/>
        <v>227.59364949826312</v>
      </c>
      <c r="G10" s="144">
        <f t="shared" si="2"/>
        <v>1150.8262705755151</v>
      </c>
      <c r="H10" s="144">
        <f t="shared" si="3"/>
        <v>6.0564955266218785</v>
      </c>
      <c r="I10" s="162">
        <v>16265</v>
      </c>
      <c r="J10" s="162">
        <v>2235036</v>
      </c>
      <c r="K10" s="84"/>
      <c r="L10" s="84"/>
      <c r="M10" s="73"/>
      <c r="N10" s="73"/>
    </row>
    <row r="11" spans="2:18">
      <c r="B11" s="109" t="s">
        <v>184</v>
      </c>
      <c r="C11" s="155">
        <v>2298</v>
      </c>
      <c r="D11" s="155">
        <v>50848</v>
      </c>
      <c r="E11" s="144">
        <f t="shared" si="0"/>
        <v>1384.8378932144149</v>
      </c>
      <c r="F11" s="161">
        <f t="shared" si="1"/>
        <v>222.70712138957191</v>
      </c>
      <c r="G11" s="144">
        <f t="shared" si="2"/>
        <v>1162.1307718248429</v>
      </c>
      <c r="H11" s="144">
        <f t="shared" si="3"/>
        <v>6.2182021148393272</v>
      </c>
      <c r="I11" s="162">
        <v>16594</v>
      </c>
      <c r="J11" s="162">
        <v>2283178</v>
      </c>
      <c r="K11" s="84"/>
      <c r="L11" s="84"/>
      <c r="M11" s="73"/>
      <c r="N11" s="73"/>
    </row>
    <row r="12" spans="2:18">
      <c r="B12" s="109" t="s">
        <v>185</v>
      </c>
      <c r="C12" s="155">
        <v>2372</v>
      </c>
      <c r="D12" s="155">
        <v>51337</v>
      </c>
      <c r="E12" s="144">
        <f t="shared" si="0"/>
        <v>1400.2361275088549</v>
      </c>
      <c r="F12" s="161">
        <f t="shared" si="1"/>
        <v>219.46954863753345</v>
      </c>
      <c r="G12" s="144">
        <f t="shared" si="2"/>
        <v>1180.7665788713214</v>
      </c>
      <c r="H12" s="144">
        <f t="shared" si="3"/>
        <v>6.3800929842044978</v>
      </c>
      <c r="I12" s="162">
        <v>16940</v>
      </c>
      <c r="J12" s="162">
        <v>2339140</v>
      </c>
      <c r="K12" s="84"/>
      <c r="L12" s="84"/>
      <c r="M12" s="73"/>
      <c r="N12" s="73"/>
    </row>
    <row r="13" spans="2:18">
      <c r="B13" s="109" t="s">
        <v>186</v>
      </c>
      <c r="C13" s="155">
        <v>2470</v>
      </c>
      <c r="D13" s="155">
        <v>50968</v>
      </c>
      <c r="E13" s="144">
        <f t="shared" si="0"/>
        <v>1405.0056882821389</v>
      </c>
      <c r="F13" s="161">
        <f t="shared" si="1"/>
        <v>212.37870145974941</v>
      </c>
      <c r="G13" s="144">
        <f t="shared" si="2"/>
        <v>1192.6269868223894</v>
      </c>
      <c r="H13" s="144">
        <f t="shared" si="3"/>
        <v>6.6155677505562833</v>
      </c>
      <c r="I13" s="162">
        <v>17580</v>
      </c>
      <c r="J13" s="162">
        <v>2399864</v>
      </c>
      <c r="K13" s="84"/>
      <c r="L13" s="84"/>
      <c r="M13" s="73"/>
      <c r="N13" s="73"/>
    </row>
    <row r="14" spans="2:18">
      <c r="B14" s="109" t="s">
        <v>187</v>
      </c>
      <c r="C14" s="155">
        <v>2612</v>
      </c>
      <c r="D14" s="155">
        <v>52604</v>
      </c>
      <c r="E14" s="144">
        <f t="shared" si="0"/>
        <v>1432.9602808865482</v>
      </c>
      <c r="F14" s="161">
        <f t="shared" si="1"/>
        <v>213.91009302348277</v>
      </c>
      <c r="G14" s="144">
        <f t="shared" si="2"/>
        <v>1219.0501878630653</v>
      </c>
      <c r="H14" s="144">
        <f t="shared" si="3"/>
        <v>6.6988904573532189</v>
      </c>
      <c r="I14" s="162">
        <v>18228</v>
      </c>
      <c r="J14" s="162">
        <v>2459164</v>
      </c>
      <c r="K14" s="84"/>
      <c r="L14" s="84"/>
      <c r="M14" s="73"/>
      <c r="N14" s="73"/>
    </row>
    <row r="15" spans="2:18" ht="15.75" thickBot="1">
      <c r="B15" s="110" t="s">
        <v>174</v>
      </c>
      <c r="C15" s="158">
        <v>2739</v>
      </c>
      <c r="D15" s="158">
        <v>56692</v>
      </c>
      <c r="E15" s="72">
        <f t="shared" si="0"/>
        <v>1449.3597206053553</v>
      </c>
      <c r="F15" s="125">
        <f t="shared" si="1"/>
        <v>225.11654502569152</v>
      </c>
      <c r="G15" s="72">
        <f t="shared" si="2"/>
        <v>1224.2431755796638</v>
      </c>
      <c r="H15" s="72">
        <f t="shared" si="3"/>
        <v>6.4382638798936194</v>
      </c>
      <c r="I15" s="71">
        <v>18898</v>
      </c>
      <c r="J15" s="71">
        <v>2518340</v>
      </c>
      <c r="K15" s="84"/>
      <c r="L15" s="84"/>
      <c r="M15" s="86"/>
      <c r="N15" s="86"/>
    </row>
    <row r="16" spans="2:18">
      <c r="B16" s="29" t="s">
        <v>61</v>
      </c>
    </row>
    <row r="17" spans="2:18">
      <c r="B17" s="149" t="s">
        <v>201</v>
      </c>
    </row>
    <row r="18" spans="2:18">
      <c r="B18" s="168" t="s">
        <v>188</v>
      </c>
      <c r="C18" s="169"/>
      <c r="D18" s="169"/>
      <c r="E18" s="169"/>
      <c r="F18" s="169"/>
      <c r="G18" s="169"/>
      <c r="H18" s="169"/>
      <c r="I18" s="169"/>
      <c r="J18" s="169"/>
      <c r="K18" s="169"/>
      <c r="L18" s="169"/>
      <c r="M18" s="169"/>
      <c r="N18" s="169"/>
      <c r="O18" s="169"/>
      <c r="P18" s="169"/>
      <c r="Q18" s="169"/>
      <c r="R18" s="169"/>
    </row>
    <row r="20" spans="2:18">
      <c r="B20" s="166"/>
    </row>
    <row r="21" spans="2:18">
      <c r="B21" s="257"/>
      <c r="C21" s="257"/>
      <c r="D21" s="257"/>
      <c r="E21" s="257"/>
      <c r="F21" s="257"/>
      <c r="G21" s="257"/>
      <c r="H21" s="257"/>
      <c r="I21" s="257"/>
      <c r="J21" s="257"/>
      <c r="K21" s="257"/>
      <c r="L21" s="257"/>
      <c r="M21" s="257"/>
      <c r="N21" s="257"/>
      <c r="O21" s="257"/>
      <c r="P21" s="257"/>
      <c r="Q21" s="257"/>
      <c r="R21" s="257"/>
    </row>
    <row r="22" spans="2:18">
      <c r="B22" s="149"/>
    </row>
    <row r="23" spans="2:18">
      <c r="B23" s="169"/>
      <c r="C23" s="169"/>
      <c r="D23" s="169"/>
      <c r="E23" s="169"/>
      <c r="F23" s="169"/>
      <c r="G23" s="169"/>
      <c r="H23" s="169"/>
      <c r="I23" s="169"/>
      <c r="J23" s="169"/>
      <c r="K23" s="169"/>
      <c r="L23" s="169"/>
      <c r="M23" s="169"/>
      <c r="N23" s="169"/>
      <c r="O23" s="169"/>
      <c r="P23" s="169"/>
      <c r="Q23" s="169"/>
      <c r="R23" s="169"/>
    </row>
    <row r="24" spans="2:18">
      <c r="B24" s="149"/>
    </row>
  </sheetData>
  <mergeCells count="1">
    <mergeCell ref="B21:R21"/>
  </mergeCells>
  <conditionalFormatting sqref="B18">
    <cfRule type="cellIs" dxfId="1" priority="4" operator="between">
      <formula>1</formula>
      <formula>3</formula>
    </cfRule>
  </conditionalFormatting>
  <conditionalFormatting sqref="C3:D15">
    <cfRule type="cellIs" dxfId="0" priority="1" operator="between">
      <formula>1</formula>
      <formula>3</formula>
    </cfRule>
  </conditionalFormatting>
  <pageMargins left="0.7" right="0.7" top="0.75" bottom="0.75" header="0.3" footer="0.3"/>
  <pageSetup paperSize="9" scale="85" orientation="landscape" r:id="rId1"/>
  <headerFooter>
    <oddFooter>&amp;L&amp;1#&amp;"Calibri"&amp;11&amp;K000000OFFICIAL: Sensitive</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5</vt:i4>
      </vt:variant>
    </vt:vector>
  </HeadingPairs>
  <TitlesOfParts>
    <vt:vector size="24" baseType="lpstr">
      <vt:lpstr>15.1.1</vt:lpstr>
      <vt:lpstr>15.1.2</vt:lpstr>
      <vt:lpstr>15.1.3</vt:lpstr>
      <vt:lpstr>15.1.4</vt:lpstr>
      <vt:lpstr>15.2.1</vt:lpstr>
      <vt:lpstr>15.2.2</vt:lpstr>
      <vt:lpstr>15.2.3</vt:lpstr>
      <vt:lpstr>15.2.4</vt:lpstr>
      <vt:lpstr>15.3.1</vt:lpstr>
      <vt:lpstr>15.3.2</vt:lpstr>
      <vt:lpstr>15.3.3</vt:lpstr>
      <vt:lpstr>15.3.4</vt:lpstr>
      <vt:lpstr>16.1.1</vt:lpstr>
      <vt:lpstr>16.1.2</vt:lpstr>
      <vt:lpstr>16.1.3</vt:lpstr>
      <vt:lpstr>17.1.1</vt:lpstr>
      <vt:lpstr>17.1.2</vt:lpstr>
      <vt:lpstr>17.1.3</vt:lpstr>
      <vt:lpstr>17.1.4</vt:lpstr>
      <vt:lpstr>'15.1.1'!Print_Area</vt:lpstr>
      <vt:lpstr>'16.1.1'!Print_Area</vt:lpstr>
      <vt:lpstr>'16.1.3'!Print_Area</vt:lpstr>
      <vt:lpstr>'17.1.3'!Print_Area</vt:lpstr>
      <vt:lpstr>'17.1.4'!Print_Area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Lindsay Christian (DPC)</dc:creator>
  <cp:lastModifiedBy>Rajib Chowdhury (DPC)</cp:lastModifiedBy>
  <cp:lastPrinted>2019-09-12T07:06:43Z</cp:lastPrinted>
  <dcterms:created xsi:type="dcterms:W3CDTF">2019-07-02T06:10:10Z</dcterms:created>
  <dcterms:modified xsi:type="dcterms:W3CDTF">2021-07-16T03:01:10Z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7d22cff-4d41-44a1-a7ea-af857521bf50_Enabled">
    <vt:lpwstr>true</vt:lpwstr>
  </property>
  <property fmtid="{D5CDD505-2E9C-101B-9397-08002B2CF9AE}" pid="3" name="MSIP_Label_17d22cff-4d41-44a1-a7ea-af857521bf50_SetDate">
    <vt:lpwstr>2021-07-16T03:01:10Z</vt:lpwstr>
  </property>
  <property fmtid="{D5CDD505-2E9C-101B-9397-08002B2CF9AE}" pid="4" name="MSIP_Label_17d22cff-4d41-44a1-a7ea-af857521bf50_Method">
    <vt:lpwstr>Privileged</vt:lpwstr>
  </property>
  <property fmtid="{D5CDD505-2E9C-101B-9397-08002B2CF9AE}" pid="5" name="MSIP_Label_17d22cff-4d41-44a1-a7ea-af857521bf50_Name">
    <vt:lpwstr>17d22cff-4d41-44a1-a7ea-af857521bf50</vt:lpwstr>
  </property>
  <property fmtid="{D5CDD505-2E9C-101B-9397-08002B2CF9AE}" pid="6" name="MSIP_Label_17d22cff-4d41-44a1-a7ea-af857521bf50_SiteId">
    <vt:lpwstr>722ea0be-3e1c-4b11-ad6f-9401d6856e24</vt:lpwstr>
  </property>
  <property fmtid="{D5CDD505-2E9C-101B-9397-08002B2CF9AE}" pid="7" name="MSIP_Label_17d22cff-4d41-44a1-a7ea-af857521bf50_ActionId">
    <vt:lpwstr/>
  </property>
  <property fmtid="{D5CDD505-2E9C-101B-9397-08002B2CF9AE}" pid="8" name="MSIP_Label_17d22cff-4d41-44a1-a7ea-af857521bf50_ContentBits">
    <vt:lpwstr>2</vt:lpwstr>
  </property>
</Properties>
</file>